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qu\OneDrive\IFCE\DOCENTES\CARGA HORARIA DOCENTE\"/>
    </mc:Choice>
  </mc:AlternateContent>
  <xr:revisionPtr revIDLastSave="8" documentId="11_48F24A0AFDDF22136FE0C75C29965A0D2C53CF97" xr6:coauthVersionLast="43" xr6:coauthVersionMax="43" xr10:uidLastSave="{9A3E4393-E81E-4B86-8017-AFD9CDC3F156}"/>
  <bookViews>
    <workbookView xWindow="-108" yWindow="-108" windowWidth="23256" windowHeight="12576" xr2:uid="{00000000-000D-0000-FFFF-FFFF00000000}"/>
  </bookViews>
  <sheets>
    <sheet name="Anexo I - 40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77" i="1" l="1"/>
  <c r="G76" i="1"/>
  <c r="G75" i="1"/>
  <c r="G74" i="1"/>
  <c r="G73" i="1"/>
  <c r="G72" i="1"/>
  <c r="G71" i="1"/>
  <c r="G70" i="1"/>
  <c r="G69" i="1"/>
  <c r="G65" i="1"/>
  <c r="G64" i="1"/>
  <c r="G63" i="1"/>
  <c r="G62" i="1"/>
  <c r="G61" i="1"/>
  <c r="G60" i="1"/>
  <c r="G59" i="1"/>
  <c r="G58" i="1"/>
  <c r="G54" i="1"/>
  <c r="F53" i="1"/>
  <c r="G53" i="1" s="1"/>
  <c r="D53" i="1"/>
  <c r="G52" i="1"/>
  <c r="G51" i="1"/>
  <c r="G50" i="1"/>
  <c r="G49" i="1"/>
  <c r="G48" i="1"/>
  <c r="G47" i="1"/>
  <c r="G46" i="1"/>
  <c r="G30" i="1"/>
  <c r="G26" i="1"/>
  <c r="G25" i="1"/>
  <c r="G22" i="1"/>
  <c r="G21" i="1"/>
  <c r="G20" i="1"/>
  <c r="G19" i="1"/>
  <c r="G18" i="1"/>
  <c r="G15" i="1"/>
  <c r="D12" i="1"/>
  <c r="G6" i="1"/>
  <c r="G78" i="1" l="1"/>
  <c r="G66" i="1"/>
  <c r="G23" i="1"/>
  <c r="G27" i="1"/>
  <c r="G43" i="1"/>
  <c r="G55" i="1"/>
  <c r="G8" i="1"/>
  <c r="G7" i="1"/>
  <c r="G9" i="1" l="1"/>
  <c r="F12" i="1" s="1"/>
  <c r="G12" i="1" s="1"/>
  <c r="F11" i="1" s="1"/>
  <c r="G11" i="1" s="1"/>
  <c r="G13" i="1" s="1"/>
  <c r="G79" i="1" s="1"/>
  <c r="G2" i="1" s="1"/>
</calcChain>
</file>

<file path=xl/sharedStrings.xml><?xml version="1.0" encoding="utf-8"?>
<sst xmlns="http://schemas.openxmlformats.org/spreadsheetml/2006/main" count="237" uniqueCount="165">
  <si>
    <t>ESTUDO DA CARGA HORÁRIA SEMANAL DOS PROFESSORES DO IFCE 40H ou 40H D.E.</t>
  </si>
  <si>
    <t>Total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</si>
  <si>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</si>
  <si>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</si>
  <si>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</si>
  <si>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</si>
  <si>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</si>
  <si>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</si>
  <si>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</si>
  <si>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</si>
  <si>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</si>
  <si>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</si>
  <si>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</si>
  <si>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</si>
  <si>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</si>
  <si>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</si>
  <si>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</si>
  <si>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</si>
  <si>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</si>
  <si>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</si>
  <si>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</si>
  <si>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</si>
  <si>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</si>
  <si>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</si>
  <si>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</si>
  <si>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</si>
  <si>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</si>
  <si>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</si>
  <si>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</si>
  <si>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</si>
  <si>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</si>
  <si>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</si>
  <si>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</si>
  <si>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</si>
  <si>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</si>
  <si>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</si>
  <si>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</si>
  <si>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</si>
  <si>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</si>
  <si>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</si>
  <si>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</si>
  <si>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</si>
  <si>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</si>
  <si>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</si>
  <si>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</si>
  <si>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</si>
  <si>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</si>
  <si>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</si>
  <si>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5.1</t>
  </si>
  <si>
    <t>Responsável por Laboratório</t>
  </si>
  <si>
    <t>Num. de Laboratórios</t>
  </si>
  <si>
    <t>5.2</t>
  </si>
  <si>
    <t>Projetos ou atividades complementares de ensino extracurriculares</t>
  </si>
  <si>
    <t>Num. de Projetos</t>
  </si>
  <si>
    <t>ATIVIDADES DE PESQUISA APLICADA (até 18 horas)</t>
  </si>
  <si>
    <t>6</t>
  </si>
  <si>
    <t>ATIVIDADES DE PESQUISA APLICADA</t>
  </si>
  <si>
    <t>6.1</t>
  </si>
  <si>
    <t>Coordenação de projeto de pesquisa aplicada, desenvolvimento ou inovação cadastrado na PRPI com fomento IFCE ou sem recursos</t>
  </si>
  <si>
    <t>6.2</t>
  </si>
  <si>
    <t>6.3</t>
  </si>
  <si>
    <t>Participação na equipe de projeto de pesquisa aplicada, desenvolvimento ou inovação, cadastrado na PRPI</t>
  </si>
  <si>
    <t>6.4</t>
  </si>
  <si>
    <t xml:space="preserve"> Coordenação ou participação em equipe de projeto de pesquisa aplicada, desenvolvimento ou inovação cadastrado na PRPI com fomento externo proveniente de parcerias ou convênios com empresas privadas.</t>
  </si>
  <si>
    <t>Num. De Projetos</t>
  </si>
  <si>
    <t>6.5</t>
  </si>
  <si>
    <t>Líder de Grupo de Pesquisa devidamente homologado pela PRPI</t>
  </si>
  <si>
    <t>Num. De Grupos de Pesquisa</t>
  </si>
  <si>
    <t>Exercício da função de Editor(a)-chefe em periódico científico do IFCE</t>
  </si>
  <si>
    <t>Num. de Periódicos</t>
  </si>
  <si>
    <t>6.6</t>
  </si>
  <si>
    <t>Revisor de Periódicos ou Eventos Científicos reconhecidos pela PRPI</t>
  </si>
  <si>
    <t>Num. de Eventos/Revistas</t>
  </si>
  <si>
    <t>6.7</t>
  </si>
  <si>
    <t>Num. de Bolsas</t>
  </si>
  <si>
    <t>6.8</t>
  </si>
  <si>
    <t>Num. de Comitês</t>
  </si>
  <si>
    <t>6.9</t>
  </si>
  <si>
    <t>Participação como membro relator de comitê de ética em pesquisa do IFCE</t>
  </si>
  <si>
    <t>6.10</t>
  </si>
  <si>
    <t>Participação em programa de pós-graduação em nível de mestrado ou doutorado como docente COLABORADOR (do IFCE ou outra IES com anuência)</t>
  </si>
  <si>
    <t>Num. de Programas</t>
  </si>
  <si>
    <t>6.11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</si>
  <si>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</si>
  <si>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</si>
  <si>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</si>
  <si>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</si>
  <si>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</si>
  <si>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</si>
  <si>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</si>
  <si>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</si>
  <si>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</si>
  <si>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</si>
  <si>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</si>
  <si>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</si>
  <si>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</si>
  <si>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</si>
  <si>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</si>
  <si>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</si>
  <si>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</si>
  <si>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</si>
  <si>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</si>
  <si>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</si>
  <si>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</si>
  <si>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Preparação + Planejamento dos cursos FIC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</si>
  <si>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</si>
  <si>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</si>
  <si>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</si>
  <si>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</si>
  <si>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</si>
  <si>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</si>
  <si>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</si>
  <si>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</si>
  <si>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</si>
  <si>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</si>
  <si>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</si>
  <si>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</si>
  <si>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</si>
  <si>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</si>
  <si>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</si>
  <si>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</si>
  <si>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</si>
  <si>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</si>
  <si>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</si>
  <si>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</si>
  <si>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</si>
  <si>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</si>
  <si>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</si>
  <si>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</si>
  <si>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</si>
  <si>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</si>
  <si>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</si>
  <si>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Assistência</t>
  </si>
  <si>
    <t>8.8</t>
  </si>
  <si>
    <t>Coordenador de programa institucional: ensino, pesquisa ou extensão</t>
  </si>
  <si>
    <t>Programa</t>
  </si>
  <si>
    <t>ATIVIDADES EM COMISSÕES OU DE FISCALIZAÇÃO (até 18 horas)</t>
  </si>
  <si>
    <t>9</t>
  </si>
  <si>
    <t>ATIVIDADES EM COMISSÕES OU DE FISCALIZAÇÃO</t>
  </si>
  <si>
    <t>9.1</t>
  </si>
  <si>
    <t>Conselhos, comissões ou comitês permanentes institucionais</t>
  </si>
  <si>
    <t>9.2</t>
  </si>
  <si>
    <t>Comissão Própria de Avaliação e Comissão Permanente de Pessoal Docente (Central)</t>
  </si>
  <si>
    <t>9.3</t>
  </si>
  <si>
    <t>Comissão Própria de Avaliação e Comissão Permanente de Pessoal Docente (Local)</t>
  </si>
  <si>
    <t>9.4</t>
  </si>
  <si>
    <t>Conselhos ou comitês permanentes externos</t>
  </si>
  <si>
    <t>9.5</t>
  </si>
  <si>
    <t>Colegiado de Cursos</t>
  </si>
  <si>
    <t>9.6</t>
  </si>
  <si>
    <t>Núcleo Docente Estruturante (NDE)</t>
  </si>
  <si>
    <t>9.7</t>
  </si>
  <si>
    <t>Comissão de Processo Administrativo Disciplinar</t>
  </si>
  <si>
    <t>Processo</t>
  </si>
  <si>
    <t>9.8</t>
  </si>
  <si>
    <t>Participação em Direção Sindical como titular</t>
  </si>
  <si>
    <t>9.9</t>
  </si>
  <si>
    <t>Fiscalização de contrato</t>
  </si>
  <si>
    <t>Contrato</t>
  </si>
  <si>
    <t>TOTAL</t>
  </si>
  <si>
    <t>Campos a serem preenchidos na simulação</t>
  </si>
  <si>
    <t>Bolsista produtividade do IFCE ou agências oficiais de fomento</t>
  </si>
  <si>
    <r>
      <rPr>
        <sz val="10"/>
        <rFont val="Arial"/>
        <family val="2"/>
      </rPr>
      <t xml:space="preserve">Coordenação de comitê de ética em pesquisa do IFCE
</t>
    </r>
  </si>
  <si>
    <r>
      <t xml:space="preserve">Coordenação de projeto de pesquisa aplicada, desenvolvimento ou inovação cadastrado na PRPI com captação de recursos externos ao IFCE </t>
    </r>
    <r>
      <rPr>
        <sz val="11"/>
        <rFont val="Arial"/>
        <family val="2"/>
      </rPr>
      <t>de agências oficiais de fomento e fundações de apoio a pesquisa.</t>
    </r>
  </si>
  <si>
    <t>Orientação ou coorientação em Especialização, Mestrado ou Doutorado do IFCE ou em outra instituição de ensino superior com anuência do IFCE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</si>
</sst>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0" fillId="0" borderId="0" xfId="0" applyFont="1" applyAlignment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49" fontId="4" fillId="3" borderId="6" xfId="0" applyNumberFormat="1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5" fillId="0" borderId="12" xfId="0" applyFont="1" applyBorder="1" applyAlignment="1"/>
    <xf numFmtId="0" fontId="5" fillId="0" borderId="0" xfId="0" applyFont="1" applyAlignment="1"/>
    <xf numFmtId="49" fontId="3" fillId="4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49" fontId="4" fillId="7" borderId="6" xfId="0" applyNumberFormat="1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9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showGridLines="0" tabSelected="1" workbookViewId="0">
      <selection activeCell="G11" sqref="G11"/>
    </sheetView>
  </sheetViews>
  <sheetFormatPr defaultColWidth="14.44140625" defaultRowHeight="15" customHeight="1" x14ac:dyDescent="0.25"/>
  <cols>
    <col min="1" max="1" width="7.44140625" customWidth="1"/>
    <col min="2" max="2" width="50.88671875" customWidth="1"/>
    <col min="3" max="4" width="8.44140625" customWidth="1"/>
    <col min="5" max="5" width="14.88671875" customWidth="1"/>
    <col min="6" max="6" width="14.44140625" customWidth="1"/>
    <col min="7" max="7" width="14.33203125" customWidth="1"/>
    <col min="8" max="8" width="10.6640625" customWidth="1"/>
    <col min="9" max="10" width="30.44140625" customWidth="1"/>
    <col min="11" max="11" width="30" customWidth="1"/>
    <col min="12" max="12" width="14.44140625" customWidth="1"/>
    <col min="13" max="21" width="8.6640625" customWidth="1"/>
    <col min="22" max="26" width="17.33203125" customWidth="1"/>
  </cols>
  <sheetData>
    <row r="1" spans="1:26" ht="15.75" customHeight="1" x14ac:dyDescent="0.25">
      <c r="A1" s="79" t="s">
        <v>0</v>
      </c>
      <c r="B1" s="77"/>
      <c r="C1" s="77"/>
      <c r="D1" s="77"/>
      <c r="E1" s="77"/>
      <c r="F1" s="77"/>
      <c r="G1" s="78"/>
      <c r="H1" s="1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 ht="13.8" x14ac:dyDescent="0.25">
      <c r="A2" s="5"/>
      <c r="B2" s="6"/>
      <c r="C2" s="76" t="s">
        <v>1</v>
      </c>
      <c r="D2" s="77"/>
      <c r="E2" s="77"/>
      <c r="F2" s="78"/>
      <c r="G2" s="7">
        <f>G79</f>
        <v>22</v>
      </c>
      <c r="H2" s="1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</row>
    <row r="3" spans="1:26" ht="13.8" x14ac:dyDescent="0.25">
      <c r="A3" s="76" t="s">
        <v>2</v>
      </c>
      <c r="B3" s="77"/>
      <c r="C3" s="77"/>
      <c r="D3" s="77"/>
      <c r="E3" s="77"/>
      <c r="F3" s="77"/>
      <c r="G3" s="78"/>
      <c r="H3" s="8"/>
      <c r="I3" s="9"/>
      <c r="J3" s="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</row>
    <row r="4" spans="1:26" ht="13.8" x14ac:dyDescent="0.25">
      <c r="A4" s="10"/>
      <c r="B4" s="6"/>
      <c r="C4" s="11"/>
      <c r="D4" s="11"/>
      <c r="E4" s="12"/>
      <c r="F4" s="11"/>
      <c r="G4" s="11"/>
      <c r="H4" s="8"/>
      <c r="I4" s="9"/>
      <c r="J4" s="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41.4" x14ac:dyDescent="0.25">
      <c r="A5" s="13" t="s">
        <v>3</v>
      </c>
      <c r="B5" s="14" t="s">
        <v>4</v>
      </c>
      <c r="C5" s="15" t="s">
        <v>5</v>
      </c>
      <c r="D5" s="15" t="s">
        <v>6</v>
      </c>
      <c r="E5" s="16" t="s">
        <v>7</v>
      </c>
      <c r="F5" s="15" t="s">
        <v>8</v>
      </c>
      <c r="G5" s="15" t="s">
        <v>9</v>
      </c>
      <c r="H5" s="17"/>
      <c r="I5" s="9"/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41.4" x14ac:dyDescent="0.25">
      <c r="A6" s="18" t="s">
        <v>10</v>
      </c>
      <c r="B6" s="19" t="s">
        <v>11</v>
      </c>
      <c r="C6" s="20">
        <v>1</v>
      </c>
      <c r="D6" s="20">
        <v>20</v>
      </c>
      <c r="E6" s="21" t="s">
        <v>12</v>
      </c>
      <c r="F6" s="22">
        <v>10</v>
      </c>
      <c r="G6" s="20">
        <f>IF(F6&gt;D6,D6,F6*C6)</f>
        <v>10</v>
      </c>
      <c r="H6" s="17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</row>
    <row r="7" spans="1:26" ht="13.8" x14ac:dyDescent="0.25">
      <c r="A7" s="18" t="s">
        <v>13</v>
      </c>
      <c r="B7" s="23" t="s">
        <v>14</v>
      </c>
      <c r="C7" s="20">
        <v>1</v>
      </c>
      <c r="D7" s="20">
        <v>20</v>
      </c>
      <c r="E7" s="21" t="s">
        <v>12</v>
      </c>
      <c r="F7" s="22">
        <v>0</v>
      </c>
      <c r="G7" s="24">
        <f>IF(AND(G6&gt;16,F7&lt;&gt;0),"DIMINUA AS AULAS ACIMA",IF(F7&gt;D7,D7,F7*C7))</f>
        <v>0</v>
      </c>
      <c r="H7" s="17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</row>
    <row r="8" spans="1:26" ht="42.75" customHeight="1" x14ac:dyDescent="0.25">
      <c r="A8" s="18" t="s">
        <v>15</v>
      </c>
      <c r="B8" s="23" t="s">
        <v>16</v>
      </c>
      <c r="C8" s="20">
        <v>0.05</v>
      </c>
      <c r="D8" s="20">
        <v>400</v>
      </c>
      <c r="E8" s="21" t="s">
        <v>17</v>
      </c>
      <c r="F8" s="22">
        <v>0</v>
      </c>
      <c r="G8" s="24">
        <f>IF(AND(G6&gt;16,F8&lt;&gt;0),"DIMINUA AS AULAS ACIMA",IF(F8&gt;D8,D8,F8*C8))</f>
        <v>0</v>
      </c>
      <c r="H8" s="17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</row>
    <row r="9" spans="1:26" ht="14.25" customHeight="1" x14ac:dyDescent="0.25">
      <c r="A9" s="5"/>
      <c r="B9" s="23" t="s">
        <v>18</v>
      </c>
      <c r="C9" s="5"/>
      <c r="D9" s="5"/>
      <c r="E9" s="25"/>
      <c r="F9" s="5"/>
      <c r="G9" s="26">
        <f>IF(SUM(G6:G8)&gt;20,20,SUM(G6:G8))</f>
        <v>10</v>
      </c>
      <c r="H9" s="27"/>
      <c r="I9" s="28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4"/>
      <c r="W9" s="4"/>
      <c r="X9" s="4"/>
      <c r="Y9" s="4"/>
      <c r="Z9" s="4"/>
    </row>
    <row r="10" spans="1:26" ht="27.6" x14ac:dyDescent="0.25">
      <c r="A10" s="13" t="s">
        <v>19</v>
      </c>
      <c r="B10" s="14" t="s">
        <v>20</v>
      </c>
      <c r="C10" s="15" t="s">
        <v>5</v>
      </c>
      <c r="D10" s="15" t="s">
        <v>6</v>
      </c>
      <c r="E10" s="16" t="s">
        <v>7</v>
      </c>
      <c r="F10" s="15" t="s">
        <v>8</v>
      </c>
      <c r="G10" s="15" t="s">
        <v>9</v>
      </c>
      <c r="H10" s="30"/>
      <c r="I10" s="31"/>
      <c r="J10" s="3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4"/>
      <c r="W10" s="4"/>
      <c r="X10" s="4"/>
      <c r="Y10" s="4"/>
      <c r="Z10" s="4"/>
    </row>
    <row r="11" spans="1:26" ht="14.25" customHeight="1" x14ac:dyDescent="0.25">
      <c r="A11" s="18" t="s">
        <v>21</v>
      </c>
      <c r="B11" s="23" t="s">
        <v>22</v>
      </c>
      <c r="C11" s="20">
        <v>1</v>
      </c>
      <c r="D11" s="20">
        <v>14</v>
      </c>
      <c r="E11" s="21" t="s">
        <v>23</v>
      </c>
      <c r="F11" s="20">
        <f>IF((G9-G12)&gt;14,14,G9-G12)</f>
        <v>8</v>
      </c>
      <c r="G11" s="20">
        <f>IF(F11&gt;14,14,F11)</f>
        <v>8</v>
      </c>
      <c r="H11" s="30"/>
      <c r="I11" s="31"/>
      <c r="J11" s="3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4"/>
      <c r="W11" s="4"/>
      <c r="X11" s="4"/>
      <c r="Y11" s="4"/>
      <c r="Z11" s="4"/>
    </row>
    <row r="12" spans="1:26" ht="14.25" customHeight="1" x14ac:dyDescent="0.25">
      <c r="A12" s="18" t="s">
        <v>24</v>
      </c>
      <c r="B12" s="23" t="s">
        <v>25</v>
      </c>
      <c r="C12" s="20">
        <v>0.2</v>
      </c>
      <c r="D12" s="20">
        <f>D6*C12</f>
        <v>4</v>
      </c>
      <c r="E12" s="21" t="s">
        <v>23</v>
      </c>
      <c r="F12" s="20">
        <f>ROUNDUP(G9*C12,0)</f>
        <v>2</v>
      </c>
      <c r="G12" s="20">
        <f>F12</f>
        <v>2</v>
      </c>
      <c r="H12" s="30"/>
      <c r="I12" s="31"/>
      <c r="J12" s="3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4"/>
      <c r="W12" s="4"/>
      <c r="X12" s="4"/>
      <c r="Y12" s="4"/>
      <c r="Z12" s="4"/>
    </row>
    <row r="13" spans="1:26" ht="14.25" customHeight="1" x14ac:dyDescent="0.25">
      <c r="A13" s="5"/>
      <c r="B13" s="23" t="s">
        <v>18</v>
      </c>
      <c r="C13" s="5"/>
      <c r="D13" s="5"/>
      <c r="E13" s="25"/>
      <c r="F13" s="5"/>
      <c r="G13" s="26">
        <f>IF(G9&gt;=18,18,SUM(G11:G12))</f>
        <v>10</v>
      </c>
      <c r="H13" s="30"/>
      <c r="I13" s="31"/>
      <c r="J13" s="31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"/>
      <c r="W13" s="4"/>
      <c r="X13" s="4"/>
      <c r="Y13" s="4"/>
      <c r="Z13" s="4"/>
    </row>
    <row r="14" spans="1:26" ht="13.8" x14ac:dyDescent="0.25">
      <c r="A14" s="13" t="s">
        <v>26</v>
      </c>
      <c r="B14" s="14" t="s">
        <v>27</v>
      </c>
      <c r="C14" s="15" t="s">
        <v>5</v>
      </c>
      <c r="D14" s="15" t="s">
        <v>6</v>
      </c>
      <c r="E14" s="16" t="s">
        <v>7</v>
      </c>
      <c r="F14" s="15" t="s">
        <v>8</v>
      </c>
      <c r="G14" s="15" t="s">
        <v>9</v>
      </c>
      <c r="H14" s="30"/>
      <c r="I14" s="31"/>
      <c r="J14" s="3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4"/>
      <c r="W14" s="4"/>
      <c r="X14" s="4"/>
      <c r="Y14" s="4"/>
      <c r="Z14" s="4"/>
    </row>
    <row r="15" spans="1:26" ht="14.25" customHeight="1" x14ac:dyDescent="0.25">
      <c r="A15" s="18" t="s">
        <v>28</v>
      </c>
      <c r="B15" s="23" t="s">
        <v>29</v>
      </c>
      <c r="C15" s="20">
        <v>1</v>
      </c>
      <c r="D15" s="20">
        <v>1</v>
      </c>
      <c r="E15" s="21" t="s">
        <v>30</v>
      </c>
      <c r="F15" s="20">
        <v>2</v>
      </c>
      <c r="G15" s="20">
        <f>F15</f>
        <v>2</v>
      </c>
      <c r="H15" s="30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4"/>
      <c r="W15" s="4"/>
      <c r="X15" s="4"/>
      <c r="Y15" s="4"/>
      <c r="Z15" s="4"/>
    </row>
    <row r="16" spans="1:26" ht="14.25" customHeight="1" x14ac:dyDescent="0.25">
      <c r="A16" s="5"/>
      <c r="B16" s="23" t="s">
        <v>18</v>
      </c>
      <c r="C16" s="5"/>
      <c r="D16" s="5"/>
      <c r="E16" s="25"/>
      <c r="F16" s="5"/>
      <c r="G16" s="26">
        <v>2</v>
      </c>
      <c r="H16" s="30"/>
      <c r="I16" s="31"/>
      <c r="J16" s="3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4"/>
      <c r="W16" s="4"/>
      <c r="X16" s="4"/>
      <c r="Y16" s="4"/>
      <c r="Z16" s="4"/>
    </row>
    <row r="17" spans="1:26" ht="13.8" x14ac:dyDescent="0.25">
      <c r="A17" s="13" t="s">
        <v>31</v>
      </c>
      <c r="B17" s="14" t="s">
        <v>32</v>
      </c>
      <c r="C17" s="15" t="s">
        <v>5</v>
      </c>
      <c r="D17" s="15" t="s">
        <v>6</v>
      </c>
      <c r="E17" s="16" t="s">
        <v>7</v>
      </c>
      <c r="F17" s="15" t="s">
        <v>8</v>
      </c>
      <c r="G17" s="15" t="s">
        <v>9</v>
      </c>
      <c r="H17" s="33"/>
      <c r="I17" s="34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4"/>
      <c r="W17" s="4"/>
      <c r="X17" s="4"/>
      <c r="Y17" s="4"/>
      <c r="Z17" s="4"/>
    </row>
    <row r="18" spans="1:26" ht="28.5" customHeight="1" x14ac:dyDescent="0.25">
      <c r="A18" s="18" t="s">
        <v>33</v>
      </c>
      <c r="B18" s="23" t="s">
        <v>34</v>
      </c>
      <c r="C18" s="20">
        <v>1</v>
      </c>
      <c r="D18" s="20">
        <v>6</v>
      </c>
      <c r="E18" s="21" t="s">
        <v>35</v>
      </c>
      <c r="F18" s="22">
        <v>0</v>
      </c>
      <c r="G18" s="20">
        <f t="shared" ref="G18:G22" si="0">F18*C18</f>
        <v>0</v>
      </c>
      <c r="H18" s="17"/>
      <c r="I18" s="2"/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</row>
    <row r="19" spans="1:26" ht="28.5" customHeight="1" x14ac:dyDescent="0.25">
      <c r="A19" s="18" t="s">
        <v>36</v>
      </c>
      <c r="B19" s="23" t="s">
        <v>37</v>
      </c>
      <c r="C19" s="20">
        <v>1</v>
      </c>
      <c r="D19" s="20">
        <v>4</v>
      </c>
      <c r="E19" s="21" t="s">
        <v>35</v>
      </c>
      <c r="F19" s="22">
        <v>0</v>
      </c>
      <c r="G19" s="20">
        <f t="shared" si="0"/>
        <v>0</v>
      </c>
      <c r="H19" s="17"/>
      <c r="I19" s="2"/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</row>
    <row r="20" spans="1:26" ht="42.75" customHeight="1" x14ac:dyDescent="0.25">
      <c r="A20" s="18" t="s">
        <v>38</v>
      </c>
      <c r="B20" s="19" t="s">
        <v>39</v>
      </c>
      <c r="C20" s="20">
        <v>2</v>
      </c>
      <c r="D20" s="20">
        <v>4</v>
      </c>
      <c r="E20" s="21" t="s">
        <v>40</v>
      </c>
      <c r="F20" s="22">
        <v>0</v>
      </c>
      <c r="G20" s="20">
        <f t="shared" si="0"/>
        <v>0</v>
      </c>
      <c r="H20" s="17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</row>
    <row r="21" spans="1:26" ht="28.5" customHeight="1" x14ac:dyDescent="0.25">
      <c r="A21" s="18" t="s">
        <v>41</v>
      </c>
      <c r="B21" s="23" t="s">
        <v>42</v>
      </c>
      <c r="C21" s="20">
        <v>2</v>
      </c>
      <c r="D21" s="20">
        <v>1</v>
      </c>
      <c r="E21" s="21" t="s">
        <v>35</v>
      </c>
      <c r="F21" s="22">
        <v>0</v>
      </c>
      <c r="G21" s="20">
        <f t="shared" si="0"/>
        <v>0</v>
      </c>
      <c r="H21" s="17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</row>
    <row r="22" spans="1:26" ht="28.5" customHeight="1" x14ac:dyDescent="0.25">
      <c r="A22" s="18" t="s">
        <v>43</v>
      </c>
      <c r="B22" s="19" t="s">
        <v>44</v>
      </c>
      <c r="C22" s="20">
        <v>10</v>
      </c>
      <c r="D22" s="20">
        <v>1</v>
      </c>
      <c r="E22" s="21" t="s">
        <v>45</v>
      </c>
      <c r="F22" s="22">
        <v>0</v>
      </c>
      <c r="G22" s="20">
        <f t="shared" si="0"/>
        <v>0</v>
      </c>
      <c r="H22" s="17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</row>
    <row r="23" spans="1:26" ht="14.25" customHeight="1" x14ac:dyDescent="0.25">
      <c r="A23" s="5"/>
      <c r="B23" s="23" t="s">
        <v>18</v>
      </c>
      <c r="C23" s="5"/>
      <c r="D23" s="5"/>
      <c r="E23" s="25"/>
      <c r="F23" s="5"/>
      <c r="G23" s="26">
        <f>IF(SUM(G18:G22)&gt;10,10,SUM(G18:G22))</f>
        <v>0</v>
      </c>
      <c r="H23" s="17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</row>
    <row r="24" spans="1:26" ht="13.8" x14ac:dyDescent="0.25">
      <c r="A24" s="13" t="s">
        <v>46</v>
      </c>
      <c r="B24" s="36" t="s">
        <v>47</v>
      </c>
      <c r="C24" s="15" t="s">
        <v>5</v>
      </c>
      <c r="D24" s="15" t="s">
        <v>6</v>
      </c>
      <c r="E24" s="16" t="s">
        <v>7</v>
      </c>
      <c r="F24" s="15" t="s">
        <v>8</v>
      </c>
      <c r="G24" s="15" t="s">
        <v>9</v>
      </c>
      <c r="H24" s="1"/>
      <c r="I24" s="9"/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</row>
    <row r="25" spans="1:26" ht="28.5" customHeight="1" x14ac:dyDescent="0.25">
      <c r="A25" s="18" t="s">
        <v>48</v>
      </c>
      <c r="B25" s="23" t="s">
        <v>49</v>
      </c>
      <c r="C25" s="20">
        <v>8</v>
      </c>
      <c r="D25" s="20">
        <v>1</v>
      </c>
      <c r="E25" s="21" t="s">
        <v>50</v>
      </c>
      <c r="F25" s="22">
        <v>0</v>
      </c>
      <c r="G25" s="20">
        <f t="shared" ref="G25:G26" si="1">F25*C25</f>
        <v>0</v>
      </c>
      <c r="H25" s="1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</row>
    <row r="26" spans="1:26" ht="28.5" customHeight="1" x14ac:dyDescent="0.25">
      <c r="A26" s="18" t="s">
        <v>51</v>
      </c>
      <c r="B26" s="23" t="s">
        <v>52</v>
      </c>
      <c r="C26" s="20">
        <v>1</v>
      </c>
      <c r="D26" s="20">
        <v>2</v>
      </c>
      <c r="E26" s="21" t="s">
        <v>53</v>
      </c>
      <c r="F26" s="22">
        <v>0</v>
      </c>
      <c r="G26" s="20">
        <f t="shared" si="1"/>
        <v>0</v>
      </c>
      <c r="H26" s="1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</row>
    <row r="27" spans="1:26" ht="13.8" x14ac:dyDescent="0.25">
      <c r="A27" s="5"/>
      <c r="B27" s="23" t="s">
        <v>18</v>
      </c>
      <c r="C27" s="5"/>
      <c r="D27" s="5"/>
      <c r="E27" s="25"/>
      <c r="F27" s="5"/>
      <c r="G27" s="26">
        <f>IF(SUM(G25:G26)&gt;10,10,SUM(G25:G26))</f>
        <v>0</v>
      </c>
      <c r="H27" s="1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</row>
    <row r="28" spans="1:26" ht="13.8" x14ac:dyDescent="0.25">
      <c r="A28" s="81" t="s">
        <v>54</v>
      </c>
      <c r="B28" s="77"/>
      <c r="C28" s="77"/>
      <c r="D28" s="77"/>
      <c r="E28" s="77"/>
      <c r="F28" s="77"/>
      <c r="G28" s="78"/>
      <c r="H28" s="8"/>
      <c r="I28" s="9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</row>
    <row r="29" spans="1:26" ht="13.8" x14ac:dyDescent="0.25">
      <c r="A29" s="13" t="s">
        <v>55</v>
      </c>
      <c r="B29" s="14" t="s">
        <v>56</v>
      </c>
      <c r="C29" s="15" t="s">
        <v>5</v>
      </c>
      <c r="D29" s="15" t="s">
        <v>6</v>
      </c>
      <c r="E29" s="16" t="s">
        <v>7</v>
      </c>
      <c r="F29" s="15" t="s">
        <v>8</v>
      </c>
      <c r="G29" s="15" t="s">
        <v>9</v>
      </c>
      <c r="H29" s="1"/>
      <c r="I29" s="2"/>
      <c r="J29" s="3"/>
      <c r="K29" s="37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</row>
    <row r="30" spans="1:26" ht="52.5" customHeight="1" x14ac:dyDescent="0.25">
      <c r="A30" s="18" t="s">
        <v>57</v>
      </c>
      <c r="B30" s="19" t="s">
        <v>58</v>
      </c>
      <c r="C30" s="38">
        <v>4</v>
      </c>
      <c r="D30" s="38">
        <v>3</v>
      </c>
      <c r="E30" s="21" t="s">
        <v>53</v>
      </c>
      <c r="F30" s="22">
        <v>0</v>
      </c>
      <c r="G30" s="20">
        <f t="shared" ref="G30:G42" si="2">F30*C30</f>
        <v>0</v>
      </c>
      <c r="H30" s="17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</row>
    <row r="31" spans="1:26" ht="55.2" x14ac:dyDescent="0.25">
      <c r="A31" s="18" t="s">
        <v>59</v>
      </c>
      <c r="B31" s="75" t="s">
        <v>163</v>
      </c>
      <c r="C31" s="38">
        <v>6</v>
      </c>
      <c r="D31" s="38">
        <v>2</v>
      </c>
      <c r="E31" s="21" t="s">
        <v>53</v>
      </c>
      <c r="F31" s="22">
        <v>0</v>
      </c>
      <c r="G31" s="20">
        <f t="shared" si="2"/>
        <v>0</v>
      </c>
      <c r="H31" s="17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</row>
    <row r="32" spans="1:26" ht="54" customHeight="1" x14ac:dyDescent="0.25">
      <c r="A32" s="18" t="s">
        <v>60</v>
      </c>
      <c r="B32" s="19" t="s">
        <v>61</v>
      </c>
      <c r="C32" s="38">
        <v>3</v>
      </c>
      <c r="D32" s="38">
        <v>2</v>
      </c>
      <c r="E32" s="21" t="s">
        <v>53</v>
      </c>
      <c r="F32" s="22">
        <v>0</v>
      </c>
      <c r="G32" s="20">
        <f t="shared" si="2"/>
        <v>0</v>
      </c>
      <c r="H32" s="17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  <c r="Z32" s="4"/>
    </row>
    <row r="33" spans="1:26" ht="55.2" x14ac:dyDescent="0.25">
      <c r="A33" s="71" t="s">
        <v>62</v>
      </c>
      <c r="B33" s="72" t="s">
        <v>63</v>
      </c>
      <c r="C33" s="38">
        <v>6</v>
      </c>
      <c r="D33" s="38">
        <v>2</v>
      </c>
      <c r="E33" s="21" t="s">
        <v>64</v>
      </c>
      <c r="F33" s="22">
        <v>0</v>
      </c>
      <c r="G33" s="20">
        <f t="shared" si="2"/>
        <v>0</v>
      </c>
      <c r="H33" s="17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  <c r="Z33" s="4"/>
    </row>
    <row r="34" spans="1:26" ht="28.5" customHeight="1" x14ac:dyDescent="0.25">
      <c r="A34" s="71" t="s">
        <v>65</v>
      </c>
      <c r="B34" s="72" t="s">
        <v>66</v>
      </c>
      <c r="C34" s="38">
        <v>2</v>
      </c>
      <c r="D34" s="38">
        <v>1</v>
      </c>
      <c r="E34" s="21" t="s">
        <v>67</v>
      </c>
      <c r="F34" s="22">
        <v>0</v>
      </c>
      <c r="G34" s="20">
        <f t="shared" si="2"/>
        <v>0</v>
      </c>
      <c r="H34" s="17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4"/>
      <c r="Z34" s="4"/>
    </row>
    <row r="35" spans="1:26" ht="60" customHeight="1" x14ac:dyDescent="0.25">
      <c r="A35" s="71" t="s">
        <v>62</v>
      </c>
      <c r="B35" s="72" t="s">
        <v>164</v>
      </c>
      <c r="C35" s="38">
        <v>2</v>
      </c>
      <c r="D35" s="38">
        <v>4</v>
      </c>
      <c r="E35" s="21" t="s">
        <v>35</v>
      </c>
      <c r="F35" s="22">
        <v>0</v>
      </c>
      <c r="G35" s="20">
        <f t="shared" si="2"/>
        <v>0</v>
      </c>
      <c r="H35" s="17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4"/>
      <c r="Z35" s="4"/>
    </row>
    <row r="36" spans="1:26" ht="28.5" customHeight="1" x14ac:dyDescent="0.25">
      <c r="A36" s="73" t="s">
        <v>65</v>
      </c>
      <c r="B36" s="74" t="s">
        <v>68</v>
      </c>
      <c r="C36" s="39">
        <v>4</v>
      </c>
      <c r="D36" s="40">
        <v>1</v>
      </c>
      <c r="E36" s="41" t="s">
        <v>69</v>
      </c>
      <c r="F36" s="42">
        <v>0</v>
      </c>
      <c r="G36" s="20">
        <f t="shared" si="2"/>
        <v>0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4"/>
      <c r="W36" s="44"/>
      <c r="X36" s="44"/>
      <c r="Y36" s="44"/>
      <c r="Z36" s="44"/>
    </row>
    <row r="37" spans="1:26" ht="28.5" customHeight="1" x14ac:dyDescent="0.25">
      <c r="A37" s="71" t="s">
        <v>70</v>
      </c>
      <c r="B37" s="72" t="s">
        <v>71</v>
      </c>
      <c r="C37" s="38">
        <v>2</v>
      </c>
      <c r="D37" s="38">
        <v>1</v>
      </c>
      <c r="E37" s="45" t="s">
        <v>72</v>
      </c>
      <c r="F37" s="22">
        <v>0</v>
      </c>
      <c r="G37" s="20">
        <f t="shared" si="2"/>
        <v>0</v>
      </c>
      <c r="H37" s="17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4"/>
      <c r="Y37" s="4"/>
      <c r="Z37" s="4"/>
    </row>
    <row r="38" spans="1:26" ht="28.5" customHeight="1" x14ac:dyDescent="0.25">
      <c r="A38" s="71" t="s">
        <v>73</v>
      </c>
      <c r="B38" s="72" t="s">
        <v>161</v>
      </c>
      <c r="C38" s="47">
        <v>8</v>
      </c>
      <c r="D38" s="38">
        <v>1</v>
      </c>
      <c r="E38" s="21" t="s">
        <v>74</v>
      </c>
      <c r="F38" s="22">
        <v>0</v>
      </c>
      <c r="G38" s="20">
        <f t="shared" si="2"/>
        <v>0</v>
      </c>
      <c r="H38" s="17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4"/>
      <c r="Y38" s="4"/>
      <c r="Z38" s="4"/>
    </row>
    <row r="39" spans="1:26" ht="28.5" customHeight="1" x14ac:dyDescent="0.25">
      <c r="A39" s="71" t="s">
        <v>75</v>
      </c>
      <c r="B39" s="72" t="s">
        <v>162</v>
      </c>
      <c r="C39" s="47">
        <v>4</v>
      </c>
      <c r="D39" s="38">
        <v>1</v>
      </c>
      <c r="E39" s="45" t="s">
        <v>76</v>
      </c>
      <c r="F39" s="22">
        <v>0</v>
      </c>
      <c r="G39" s="20">
        <f t="shared" si="2"/>
        <v>0</v>
      </c>
      <c r="H39" s="17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4"/>
    </row>
    <row r="40" spans="1:26" ht="28.5" customHeight="1" x14ac:dyDescent="0.25">
      <c r="A40" s="71" t="s">
        <v>77</v>
      </c>
      <c r="B40" s="72" t="s">
        <v>78</v>
      </c>
      <c r="C40" s="47">
        <v>2</v>
      </c>
      <c r="D40" s="38">
        <v>1</v>
      </c>
      <c r="E40" s="21" t="s">
        <v>74</v>
      </c>
      <c r="F40" s="22">
        <v>0</v>
      </c>
      <c r="G40" s="20">
        <f t="shared" si="2"/>
        <v>0</v>
      </c>
      <c r="H40" s="17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4"/>
    </row>
    <row r="41" spans="1:26" ht="55.2" x14ac:dyDescent="0.25">
      <c r="A41" s="46" t="s">
        <v>79</v>
      </c>
      <c r="B41" s="19" t="s">
        <v>80</v>
      </c>
      <c r="C41" s="38">
        <v>8</v>
      </c>
      <c r="D41" s="38">
        <v>1</v>
      </c>
      <c r="E41" s="21" t="s">
        <v>81</v>
      </c>
      <c r="F41" s="22">
        <v>0</v>
      </c>
      <c r="G41" s="20">
        <f t="shared" si="2"/>
        <v>0</v>
      </c>
      <c r="H41" s="17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</row>
    <row r="42" spans="1:26" ht="41.4" x14ac:dyDescent="0.25">
      <c r="A42" s="46" t="s">
        <v>82</v>
      </c>
      <c r="B42" s="19" t="s">
        <v>83</v>
      </c>
      <c r="C42" s="38">
        <v>16</v>
      </c>
      <c r="D42" s="38">
        <v>1</v>
      </c>
      <c r="E42" s="21" t="s">
        <v>81</v>
      </c>
      <c r="F42" s="22">
        <v>0</v>
      </c>
      <c r="G42" s="20">
        <f t="shared" si="2"/>
        <v>0</v>
      </c>
      <c r="H42" s="17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  <c r="Z42" s="4"/>
    </row>
    <row r="43" spans="1:26" ht="14.25" customHeight="1" x14ac:dyDescent="0.25">
      <c r="A43" s="5"/>
      <c r="B43" s="23" t="s">
        <v>18</v>
      </c>
      <c r="C43" s="5"/>
      <c r="D43" s="5"/>
      <c r="E43" s="25"/>
      <c r="F43" s="5"/>
      <c r="G43" s="48">
        <f>IF(SUM(G30:G42)&gt;18,18,SUM(G30:G42))</f>
        <v>0</v>
      </c>
      <c r="H43" s="1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4"/>
    </row>
    <row r="44" spans="1:26" ht="13.8" x14ac:dyDescent="0.25">
      <c r="A44" s="76" t="s">
        <v>84</v>
      </c>
      <c r="B44" s="77"/>
      <c r="C44" s="77"/>
      <c r="D44" s="77"/>
      <c r="E44" s="77"/>
      <c r="F44" s="77"/>
      <c r="G44" s="78"/>
      <c r="H44" s="1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4"/>
      <c r="Y44" s="4"/>
      <c r="Z44" s="4"/>
    </row>
    <row r="45" spans="1:26" ht="13.8" x14ac:dyDescent="0.25">
      <c r="A45" s="13" t="s">
        <v>85</v>
      </c>
      <c r="B45" s="36" t="s">
        <v>86</v>
      </c>
      <c r="C45" s="15" t="s">
        <v>5</v>
      </c>
      <c r="D45" s="15" t="s">
        <v>6</v>
      </c>
      <c r="E45" s="16" t="s">
        <v>7</v>
      </c>
      <c r="F45" s="15" t="s">
        <v>8</v>
      </c>
      <c r="G45" s="15" t="s">
        <v>9</v>
      </c>
      <c r="H45" s="8"/>
      <c r="I45" s="3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4"/>
      <c r="Y45" s="4"/>
      <c r="Z45" s="4"/>
    </row>
    <row r="46" spans="1:26" ht="28.5" customHeight="1" x14ac:dyDescent="0.25">
      <c r="A46" s="18" t="s">
        <v>87</v>
      </c>
      <c r="B46" s="19" t="s">
        <v>88</v>
      </c>
      <c r="C46" s="38">
        <v>4</v>
      </c>
      <c r="D46" s="38">
        <v>3</v>
      </c>
      <c r="E46" s="21" t="s">
        <v>53</v>
      </c>
      <c r="F46" s="22">
        <v>0</v>
      </c>
      <c r="G46" s="20">
        <f t="shared" ref="G46:G54" si="3">F46*C46</f>
        <v>0</v>
      </c>
      <c r="H46" s="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4"/>
      <c r="Y46" s="4"/>
      <c r="Z46" s="4"/>
    </row>
    <row r="47" spans="1:26" ht="28.5" customHeight="1" x14ac:dyDescent="0.25">
      <c r="A47" s="18" t="s">
        <v>89</v>
      </c>
      <c r="B47" s="19" t="s">
        <v>90</v>
      </c>
      <c r="C47" s="38">
        <v>6</v>
      </c>
      <c r="D47" s="38">
        <v>2</v>
      </c>
      <c r="E47" s="21" t="s">
        <v>53</v>
      </c>
      <c r="F47" s="22">
        <v>0</v>
      </c>
      <c r="G47" s="20">
        <f t="shared" si="3"/>
        <v>0</v>
      </c>
      <c r="H47" s="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4"/>
      <c r="Y47" s="4"/>
      <c r="Z47" s="4"/>
    </row>
    <row r="48" spans="1:26" ht="28.5" customHeight="1" x14ac:dyDescent="0.25">
      <c r="A48" s="18" t="s">
        <v>91</v>
      </c>
      <c r="B48" s="19" t="s">
        <v>92</v>
      </c>
      <c r="C48" s="38">
        <v>3</v>
      </c>
      <c r="D48" s="38">
        <v>2</v>
      </c>
      <c r="E48" s="21" t="s">
        <v>53</v>
      </c>
      <c r="F48" s="22">
        <v>0</v>
      </c>
      <c r="G48" s="20">
        <f t="shared" si="3"/>
        <v>0</v>
      </c>
      <c r="H48" s="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</row>
    <row r="49" spans="1:26" ht="28.5" customHeight="1" x14ac:dyDescent="0.25">
      <c r="A49" s="18" t="s">
        <v>93</v>
      </c>
      <c r="B49" s="23" t="s">
        <v>94</v>
      </c>
      <c r="C49" s="38">
        <v>16</v>
      </c>
      <c r="D49" s="38">
        <v>1</v>
      </c>
      <c r="E49" s="21" t="s">
        <v>95</v>
      </c>
      <c r="F49" s="22">
        <v>0</v>
      </c>
      <c r="G49" s="20">
        <f t="shared" si="3"/>
        <v>0</v>
      </c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4"/>
      <c r="Y49" s="4"/>
      <c r="Z49" s="4"/>
    </row>
    <row r="50" spans="1:26" ht="28.5" customHeight="1" x14ac:dyDescent="0.25">
      <c r="A50" s="18" t="s">
        <v>96</v>
      </c>
      <c r="B50" s="23" t="s">
        <v>97</v>
      </c>
      <c r="C50" s="38">
        <v>5</v>
      </c>
      <c r="D50" s="38">
        <v>1</v>
      </c>
      <c r="E50" s="21" t="s">
        <v>95</v>
      </c>
      <c r="F50" s="22">
        <v>0</v>
      </c>
      <c r="G50" s="20">
        <f t="shared" si="3"/>
        <v>0</v>
      </c>
      <c r="H50" s="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4"/>
      <c r="Y50" s="4"/>
      <c r="Z50" s="4"/>
    </row>
    <row r="51" spans="1:26" ht="28.5" customHeight="1" x14ac:dyDescent="0.25">
      <c r="A51" s="18" t="s">
        <v>98</v>
      </c>
      <c r="B51" s="23" t="s">
        <v>99</v>
      </c>
      <c r="C51" s="38">
        <v>3</v>
      </c>
      <c r="D51" s="38">
        <v>1</v>
      </c>
      <c r="E51" s="21" t="s">
        <v>100</v>
      </c>
      <c r="F51" s="22">
        <v>0</v>
      </c>
      <c r="G51" s="20">
        <f t="shared" si="3"/>
        <v>0</v>
      </c>
      <c r="H51" s="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</row>
    <row r="52" spans="1:26" ht="42.75" customHeight="1" x14ac:dyDescent="0.25">
      <c r="A52" s="18" t="s">
        <v>101</v>
      </c>
      <c r="B52" s="23" t="s">
        <v>102</v>
      </c>
      <c r="C52" s="49">
        <v>0.05</v>
      </c>
      <c r="D52" s="38">
        <v>240</v>
      </c>
      <c r="E52" s="21" t="s">
        <v>17</v>
      </c>
      <c r="F52" s="22">
        <v>0</v>
      </c>
      <c r="G52" s="20">
        <f t="shared" si="3"/>
        <v>0</v>
      </c>
      <c r="H52" s="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4"/>
      <c r="Y52" s="4"/>
      <c r="Z52" s="4"/>
    </row>
    <row r="53" spans="1:26" ht="14.25" customHeight="1" x14ac:dyDescent="0.25">
      <c r="A53" s="18" t="s">
        <v>103</v>
      </c>
      <c r="B53" s="23" t="s">
        <v>104</v>
      </c>
      <c r="C53" s="49">
        <v>0.05</v>
      </c>
      <c r="D53" s="38">
        <f>D52/2</f>
        <v>120</v>
      </c>
      <c r="E53" s="21" t="s">
        <v>105</v>
      </c>
      <c r="F53" s="50">
        <f>F52/2</f>
        <v>0</v>
      </c>
      <c r="G53" s="20">
        <f t="shared" si="3"/>
        <v>0</v>
      </c>
      <c r="H53" s="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4"/>
      <c r="Y53" s="4"/>
      <c r="Z53" s="4"/>
    </row>
    <row r="54" spans="1:26" ht="28.5" customHeight="1" x14ac:dyDescent="0.25">
      <c r="A54" s="18" t="s">
        <v>106</v>
      </c>
      <c r="B54" s="23" t="s">
        <v>107</v>
      </c>
      <c r="C54" s="38">
        <v>1</v>
      </c>
      <c r="D54" s="38">
        <v>2</v>
      </c>
      <c r="E54" s="21" t="s">
        <v>108</v>
      </c>
      <c r="F54" s="22">
        <v>0</v>
      </c>
      <c r="G54" s="20">
        <f t="shared" si="3"/>
        <v>0</v>
      </c>
      <c r="H54" s="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4"/>
      <c r="Y54" s="4"/>
      <c r="Z54" s="4"/>
    </row>
    <row r="55" spans="1:26" ht="14.25" customHeight="1" x14ac:dyDescent="0.25">
      <c r="A55" s="5"/>
      <c r="B55" s="23" t="s">
        <v>18</v>
      </c>
      <c r="C55" s="5"/>
      <c r="D55" s="5"/>
      <c r="E55" s="25"/>
      <c r="F55" s="5"/>
      <c r="G55" s="26">
        <f>IF(SUM(G46:G54)&gt;18,18,SUM(G46:G54))</f>
        <v>0</v>
      </c>
      <c r="H55" s="1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4"/>
      <c r="Y55" s="4"/>
      <c r="Z55" s="4"/>
    </row>
    <row r="56" spans="1:26" ht="13.8" x14ac:dyDescent="0.25">
      <c r="A56" s="76" t="s">
        <v>109</v>
      </c>
      <c r="B56" s="77"/>
      <c r="C56" s="77"/>
      <c r="D56" s="77"/>
      <c r="E56" s="77"/>
      <c r="F56" s="77"/>
      <c r="G56" s="78"/>
      <c r="H56" s="8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4"/>
      <c r="Y56" s="4"/>
      <c r="Z56" s="4"/>
    </row>
    <row r="57" spans="1:26" ht="13.8" x14ac:dyDescent="0.25">
      <c r="A57" s="13" t="s">
        <v>110</v>
      </c>
      <c r="B57" s="36" t="s">
        <v>111</v>
      </c>
      <c r="C57" s="15" t="s">
        <v>5</v>
      </c>
      <c r="D57" s="15" t="s">
        <v>6</v>
      </c>
      <c r="E57" s="16" t="s">
        <v>7</v>
      </c>
      <c r="F57" s="15" t="s">
        <v>8</v>
      </c>
      <c r="G57" s="15" t="s">
        <v>9</v>
      </c>
      <c r="H57" s="1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4"/>
      <c r="Y57" s="4"/>
      <c r="Z57" s="4"/>
    </row>
    <row r="58" spans="1:26" ht="14.25" customHeight="1" x14ac:dyDescent="0.25">
      <c r="A58" s="18" t="s">
        <v>112</v>
      </c>
      <c r="B58" s="23" t="s">
        <v>113</v>
      </c>
      <c r="C58" s="38">
        <v>18</v>
      </c>
      <c r="D58" s="51">
        <v>1</v>
      </c>
      <c r="E58" s="21" t="s">
        <v>114</v>
      </c>
      <c r="F58" s="22">
        <v>0</v>
      </c>
      <c r="G58" s="20">
        <f t="shared" ref="G58:G65" si="4">F58*C58</f>
        <v>0</v>
      </c>
      <c r="H58" s="1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4"/>
      <c r="Y58" s="4"/>
      <c r="Z58" s="4"/>
    </row>
    <row r="59" spans="1:26" ht="14.25" customHeight="1" x14ac:dyDescent="0.25">
      <c r="A59" s="18" t="s">
        <v>115</v>
      </c>
      <c r="B59" s="23" t="s">
        <v>116</v>
      </c>
      <c r="C59" s="38">
        <v>18</v>
      </c>
      <c r="D59" s="51">
        <v>1</v>
      </c>
      <c r="E59" s="21" t="s">
        <v>117</v>
      </c>
      <c r="F59" s="22">
        <v>0</v>
      </c>
      <c r="G59" s="20">
        <f t="shared" si="4"/>
        <v>0</v>
      </c>
      <c r="H59" s="1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4"/>
    </row>
    <row r="60" spans="1:26" ht="14.25" customHeight="1" x14ac:dyDescent="0.25">
      <c r="A60" s="18" t="s">
        <v>118</v>
      </c>
      <c r="B60" s="23" t="s">
        <v>119</v>
      </c>
      <c r="C60" s="38">
        <v>18</v>
      </c>
      <c r="D60" s="51">
        <v>1</v>
      </c>
      <c r="E60" s="21" t="s">
        <v>120</v>
      </c>
      <c r="F60" s="22">
        <v>0</v>
      </c>
      <c r="G60" s="20">
        <f t="shared" si="4"/>
        <v>0</v>
      </c>
      <c r="H60" s="1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4"/>
    </row>
    <row r="61" spans="1:26" ht="14.25" customHeight="1" x14ac:dyDescent="0.25">
      <c r="A61" s="18" t="s">
        <v>121</v>
      </c>
      <c r="B61" s="23" t="s">
        <v>122</v>
      </c>
      <c r="C61" s="38">
        <v>18</v>
      </c>
      <c r="D61" s="51">
        <v>1</v>
      </c>
      <c r="E61" s="21" t="s">
        <v>123</v>
      </c>
      <c r="F61" s="22">
        <v>0</v>
      </c>
      <c r="G61" s="20">
        <f t="shared" si="4"/>
        <v>0</v>
      </c>
      <c r="H61" s="1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4"/>
    </row>
    <row r="62" spans="1:26" ht="14.25" customHeight="1" x14ac:dyDescent="0.25">
      <c r="A62" s="18" t="s">
        <v>124</v>
      </c>
      <c r="B62" s="23" t="s">
        <v>125</v>
      </c>
      <c r="C62" s="38">
        <v>18</v>
      </c>
      <c r="D62" s="51">
        <v>1</v>
      </c>
      <c r="E62" s="21" t="s">
        <v>126</v>
      </c>
      <c r="F62" s="22">
        <v>0</v>
      </c>
      <c r="G62" s="20">
        <f t="shared" si="4"/>
        <v>0</v>
      </c>
      <c r="H62" s="1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4"/>
      <c r="Y62" s="4"/>
      <c r="Z62" s="4"/>
    </row>
    <row r="63" spans="1:26" ht="14.25" customHeight="1" x14ac:dyDescent="0.25">
      <c r="A63" s="18" t="s">
        <v>127</v>
      </c>
      <c r="B63" s="23" t="s">
        <v>128</v>
      </c>
      <c r="C63" s="38">
        <v>18</v>
      </c>
      <c r="D63" s="51">
        <v>1</v>
      </c>
      <c r="E63" s="21" t="s">
        <v>129</v>
      </c>
      <c r="F63" s="22">
        <v>0</v>
      </c>
      <c r="G63" s="20">
        <f t="shared" si="4"/>
        <v>0</v>
      </c>
      <c r="H63" s="1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4"/>
      <c r="Y63" s="4"/>
      <c r="Z63" s="4"/>
    </row>
    <row r="64" spans="1:26" ht="14.25" customHeight="1" x14ac:dyDescent="0.25">
      <c r="A64" s="18" t="s">
        <v>130</v>
      </c>
      <c r="B64" s="23" t="s">
        <v>131</v>
      </c>
      <c r="C64" s="38">
        <v>18</v>
      </c>
      <c r="D64" s="51">
        <v>1</v>
      </c>
      <c r="E64" s="21" t="s">
        <v>132</v>
      </c>
      <c r="F64" s="22">
        <v>0</v>
      </c>
      <c r="G64" s="20">
        <f t="shared" si="4"/>
        <v>0</v>
      </c>
      <c r="H64" s="1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4"/>
      <c r="Y64" s="4"/>
      <c r="Z64" s="4"/>
    </row>
    <row r="65" spans="1:26" ht="14.25" customHeight="1" x14ac:dyDescent="0.25">
      <c r="A65" s="18" t="s">
        <v>133</v>
      </c>
      <c r="B65" s="23" t="s">
        <v>134</v>
      </c>
      <c r="C65" s="38">
        <v>18</v>
      </c>
      <c r="D65" s="51">
        <v>1</v>
      </c>
      <c r="E65" s="21" t="s">
        <v>135</v>
      </c>
      <c r="F65" s="22">
        <v>0</v>
      </c>
      <c r="G65" s="20">
        <f t="shared" si="4"/>
        <v>0</v>
      </c>
      <c r="H65" s="1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4"/>
      <c r="Y65" s="4"/>
      <c r="Z65" s="4"/>
    </row>
    <row r="66" spans="1:26" ht="14.25" customHeight="1" x14ac:dyDescent="0.25">
      <c r="A66" s="5"/>
      <c r="B66" s="23" t="s">
        <v>18</v>
      </c>
      <c r="C66" s="5"/>
      <c r="D66" s="5"/>
      <c r="E66" s="25"/>
      <c r="F66" s="5"/>
      <c r="G66" s="26">
        <f>IF(SUM(G58:G65)&gt;18,18,SUM(G58:G65))</f>
        <v>0</v>
      </c>
      <c r="H66" s="1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4"/>
      <c r="Y66" s="4"/>
      <c r="Z66" s="4"/>
    </row>
    <row r="67" spans="1:26" ht="13.8" x14ac:dyDescent="0.25">
      <c r="A67" s="76" t="s">
        <v>136</v>
      </c>
      <c r="B67" s="77"/>
      <c r="C67" s="77"/>
      <c r="D67" s="77"/>
      <c r="E67" s="77"/>
      <c r="F67" s="77"/>
      <c r="G67" s="78"/>
      <c r="H67" s="52"/>
      <c r="I67" s="53"/>
      <c r="J67" s="53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4"/>
      <c r="W67" s="4"/>
      <c r="X67" s="4"/>
      <c r="Y67" s="4"/>
      <c r="Z67" s="4"/>
    </row>
    <row r="68" spans="1:26" ht="27.6" x14ac:dyDescent="0.25">
      <c r="A68" s="55" t="s">
        <v>137</v>
      </c>
      <c r="B68" s="14" t="s">
        <v>138</v>
      </c>
      <c r="C68" s="16" t="s">
        <v>5</v>
      </c>
      <c r="D68" s="16" t="s">
        <v>6</v>
      </c>
      <c r="E68" s="16" t="s">
        <v>7</v>
      </c>
      <c r="F68" s="16" t="s">
        <v>8</v>
      </c>
      <c r="G68" s="16" t="s">
        <v>9</v>
      </c>
      <c r="H68" s="52"/>
      <c r="I68" s="53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4"/>
      <c r="W68" s="4"/>
      <c r="X68" s="4"/>
      <c r="Y68" s="4"/>
      <c r="Z68" s="4"/>
    </row>
    <row r="69" spans="1:26" ht="14.25" customHeight="1" x14ac:dyDescent="0.25">
      <c r="A69" s="18" t="s">
        <v>139</v>
      </c>
      <c r="B69" s="23" t="s">
        <v>140</v>
      </c>
      <c r="C69" s="38">
        <v>3</v>
      </c>
      <c r="D69" s="20">
        <v>1</v>
      </c>
      <c r="E69" s="21" t="s">
        <v>30</v>
      </c>
      <c r="F69" s="22">
        <v>0</v>
      </c>
      <c r="G69" s="20">
        <f t="shared" ref="G69:G77" si="5">F69*C69</f>
        <v>0</v>
      </c>
      <c r="H69" s="1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4"/>
      <c r="Y69" s="4"/>
      <c r="Z69" s="4"/>
    </row>
    <row r="70" spans="1:26" ht="14.25" customHeight="1" x14ac:dyDescent="0.25">
      <c r="A70" s="18" t="s">
        <v>141</v>
      </c>
      <c r="B70" s="23" t="s">
        <v>142</v>
      </c>
      <c r="C70" s="38">
        <v>8</v>
      </c>
      <c r="D70" s="20">
        <v>1</v>
      </c>
      <c r="E70" s="21" t="s">
        <v>30</v>
      </c>
      <c r="F70" s="22">
        <v>0</v>
      </c>
      <c r="G70" s="20">
        <f t="shared" si="5"/>
        <v>0</v>
      </c>
      <c r="H70" s="1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4"/>
      <c r="Y70" s="4"/>
      <c r="Z70" s="4"/>
    </row>
    <row r="71" spans="1:26" ht="14.25" customHeight="1" x14ac:dyDescent="0.25">
      <c r="A71" s="18" t="s">
        <v>143</v>
      </c>
      <c r="B71" s="23" t="s">
        <v>144</v>
      </c>
      <c r="C71" s="38">
        <v>4</v>
      </c>
      <c r="D71" s="20">
        <v>1</v>
      </c>
      <c r="E71" s="21" t="s">
        <v>30</v>
      </c>
      <c r="F71" s="22">
        <v>0</v>
      </c>
      <c r="G71" s="20">
        <f t="shared" si="5"/>
        <v>0</v>
      </c>
      <c r="H71" s="1"/>
      <c r="I71" s="2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4"/>
      <c r="Y71" s="4"/>
      <c r="Z71" s="4"/>
    </row>
    <row r="72" spans="1:26" ht="14.25" customHeight="1" x14ac:dyDescent="0.25">
      <c r="A72" s="18" t="s">
        <v>145</v>
      </c>
      <c r="B72" s="23" t="s">
        <v>146</v>
      </c>
      <c r="C72" s="38">
        <v>1</v>
      </c>
      <c r="D72" s="20">
        <v>1</v>
      </c>
      <c r="E72" s="21" t="s">
        <v>30</v>
      </c>
      <c r="F72" s="22">
        <v>0</v>
      </c>
      <c r="G72" s="20">
        <f t="shared" si="5"/>
        <v>0</v>
      </c>
      <c r="H72" s="1"/>
      <c r="I72" s="2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4"/>
      <c r="Y72" s="4"/>
      <c r="Z72" s="4"/>
    </row>
    <row r="73" spans="1:26" ht="14.25" customHeight="1" x14ac:dyDescent="0.25">
      <c r="A73" s="18" t="s">
        <v>147</v>
      </c>
      <c r="B73" s="23" t="s">
        <v>148</v>
      </c>
      <c r="C73" s="38">
        <v>1</v>
      </c>
      <c r="D73" s="20">
        <v>2</v>
      </c>
      <c r="E73" s="21" t="s">
        <v>114</v>
      </c>
      <c r="F73" s="22">
        <v>0</v>
      </c>
      <c r="G73" s="20">
        <f t="shared" si="5"/>
        <v>0</v>
      </c>
      <c r="H73" s="17"/>
      <c r="I73" s="2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4"/>
    </row>
    <row r="74" spans="1:26" ht="14.25" customHeight="1" x14ac:dyDescent="0.25">
      <c r="A74" s="18" t="s">
        <v>149</v>
      </c>
      <c r="B74" s="23" t="s">
        <v>150</v>
      </c>
      <c r="C74" s="38">
        <v>1</v>
      </c>
      <c r="D74" s="20">
        <v>2</v>
      </c>
      <c r="E74" s="21" t="s">
        <v>114</v>
      </c>
      <c r="F74" s="22">
        <v>0</v>
      </c>
      <c r="G74" s="20">
        <f t="shared" si="5"/>
        <v>0</v>
      </c>
      <c r="H74" s="17"/>
      <c r="I74" s="2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4"/>
    </row>
    <row r="75" spans="1:26" ht="14.25" customHeight="1" x14ac:dyDescent="0.25">
      <c r="A75" s="18" t="s">
        <v>151</v>
      </c>
      <c r="B75" s="23" t="s">
        <v>152</v>
      </c>
      <c r="C75" s="38">
        <v>4</v>
      </c>
      <c r="D75" s="20">
        <v>1</v>
      </c>
      <c r="E75" s="21" t="s">
        <v>153</v>
      </c>
      <c r="F75" s="22">
        <v>0</v>
      </c>
      <c r="G75" s="24">
        <f t="shared" si="5"/>
        <v>0</v>
      </c>
      <c r="H75" s="1"/>
      <c r="I75" s="2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4"/>
      <c r="Y75" s="4"/>
      <c r="Z75" s="4"/>
    </row>
    <row r="76" spans="1:26" ht="14.25" customHeight="1" x14ac:dyDescent="0.25">
      <c r="A76" s="18" t="s">
        <v>154</v>
      </c>
      <c r="B76" s="23" t="s">
        <v>155</v>
      </c>
      <c r="C76" s="38">
        <v>4</v>
      </c>
      <c r="D76" s="20">
        <v>1</v>
      </c>
      <c r="E76" s="21" t="s">
        <v>30</v>
      </c>
      <c r="F76" s="22">
        <v>0</v>
      </c>
      <c r="G76" s="24">
        <f t="shared" si="5"/>
        <v>0</v>
      </c>
      <c r="H76" s="1"/>
      <c r="I76" s="2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4"/>
    </row>
    <row r="77" spans="1:26" ht="14.25" customHeight="1" x14ac:dyDescent="0.25">
      <c r="A77" s="18" t="s">
        <v>156</v>
      </c>
      <c r="B77" s="23" t="s">
        <v>157</v>
      </c>
      <c r="C77" s="38">
        <v>1</v>
      </c>
      <c r="D77" s="20">
        <v>2</v>
      </c>
      <c r="E77" s="21" t="s">
        <v>158</v>
      </c>
      <c r="F77" s="22">
        <v>0</v>
      </c>
      <c r="G77" s="24">
        <f t="shared" si="5"/>
        <v>0</v>
      </c>
      <c r="H77" s="1"/>
      <c r="I77" s="2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4"/>
    </row>
    <row r="78" spans="1:26" ht="14.25" customHeight="1" x14ac:dyDescent="0.25">
      <c r="A78" s="5"/>
      <c r="B78" s="23" t="s">
        <v>18</v>
      </c>
      <c r="C78" s="5"/>
      <c r="D78" s="5"/>
      <c r="E78" s="25"/>
      <c r="F78" s="5"/>
      <c r="G78" s="26">
        <f>IF(SUM(G69:G77)&gt;18,18,SUM(G69:G77))</f>
        <v>0</v>
      </c>
      <c r="H78" s="1"/>
      <c r="I78" s="2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4"/>
      <c r="Y78" s="4"/>
      <c r="Z78" s="4"/>
    </row>
    <row r="79" spans="1:26" ht="13.8" x14ac:dyDescent="0.25">
      <c r="A79" s="56"/>
      <c r="B79" s="57" t="s">
        <v>159</v>
      </c>
      <c r="C79" s="58"/>
      <c r="D79" s="58"/>
      <c r="E79" s="59"/>
      <c r="F79" s="58"/>
      <c r="G79" s="60">
        <f>IF(SUM(G9+G23+G13+G16+G43+G55+G27+G66+G78)&gt;40,40,SUM(G9+G23+G13+G16+G43+G55+G27+G66+G78))</f>
        <v>22</v>
      </c>
      <c r="H79" s="1"/>
      <c r="I79" s="2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4"/>
      <c r="Y79" s="4"/>
      <c r="Z79" s="4"/>
    </row>
    <row r="80" spans="1:26" ht="14.25" customHeight="1" x14ac:dyDescent="0.25">
      <c r="A80" s="61"/>
      <c r="B80" s="62"/>
      <c r="C80" s="63"/>
      <c r="D80" s="63"/>
      <c r="E80" s="64"/>
      <c r="F80" s="63"/>
      <c r="G80" s="6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4"/>
      <c r="Y80" s="4"/>
      <c r="Z80" s="4"/>
    </row>
    <row r="81" spans="1:26" ht="14.25" customHeight="1" x14ac:dyDescent="0.25">
      <c r="A81" s="65"/>
      <c r="B81" s="66" t="s">
        <v>160</v>
      </c>
      <c r="C81" s="67"/>
      <c r="D81" s="67"/>
      <c r="E81" s="68"/>
      <c r="F81" s="67"/>
      <c r="G81" s="6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4"/>
      <c r="Y81" s="4"/>
      <c r="Z81" s="4"/>
    </row>
    <row r="82" spans="1:26" ht="14.25" customHeight="1" x14ac:dyDescent="0.25">
      <c r="A82" s="69"/>
      <c r="B82" s="70"/>
      <c r="C82" s="67"/>
      <c r="D82" s="67"/>
      <c r="E82" s="68"/>
      <c r="F82" s="67"/>
      <c r="G82" s="6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4"/>
      <c r="Y82" s="4"/>
      <c r="Z82" s="4"/>
    </row>
    <row r="83" spans="1:26" ht="14.25" customHeight="1" x14ac:dyDescent="0.25">
      <c r="A83" s="67"/>
      <c r="B83" s="70"/>
      <c r="C83" s="67"/>
      <c r="D83" s="67"/>
      <c r="E83" s="68"/>
      <c r="F83" s="67"/>
      <c r="G83" s="6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</row>
    <row r="84" spans="1:26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9" customHeight="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80"/>
      <c r="B97" s="80"/>
      <c r="C97" s="80"/>
      <c r="D97" s="80"/>
      <c r="E97" s="80"/>
      <c r="F97" s="80"/>
      <c r="G97" s="80"/>
      <c r="H97" s="80"/>
      <c r="I97" s="8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2.75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2.75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8">
    <mergeCell ref="C2:F2"/>
    <mergeCell ref="A1:G1"/>
    <mergeCell ref="A85:I98"/>
    <mergeCell ref="A28:G28"/>
    <mergeCell ref="A44:G44"/>
    <mergeCell ref="A3:G3"/>
    <mergeCell ref="A67:G67"/>
    <mergeCell ref="A56:G56"/>
  </mergeCells>
  <pageMargins left="0.51181100000000002" right="0.51181100000000002" top="0.78740200000000005" bottom="0.78740200000000005" header="0" footer="0"/>
  <pageSetup orientation="portrait" r:id="rId1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- 40h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Carneiro</dc:creator>
  <cp:lastModifiedBy>Joaquim Branco de Oliveira</cp:lastModifiedBy>
  <dcterms:created xsi:type="dcterms:W3CDTF">2018-05-19T19:52:09Z</dcterms:created>
  <dcterms:modified xsi:type="dcterms:W3CDTF">2019-06-06T17:33:31Z</dcterms:modified>
</cp:coreProperties>
</file>