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510"/>
  </bookViews>
  <sheets>
    <sheet name="Anexo I - 40h  OU 40h D.E." sheetId="1" r:id="rId1"/>
  </sheets>
  <definedNames>
    <definedName name="_xlnm.Print_Area" localSheetId="0">'Anexo I - 40h  OU 40h D.E.'!$A$1:$G$97</definedName>
  </definedNames>
  <calcPr calcId="145621"/>
</workbook>
</file>

<file path=xl/calcChain.xml><?xml version="1.0" encoding="utf-8"?>
<calcChain xmlns="http://schemas.openxmlformats.org/spreadsheetml/2006/main">
  <c r="G85" i="1" l="1"/>
  <c r="G84" i="1"/>
  <c r="G83" i="1"/>
  <c r="G82" i="1"/>
  <c r="G81" i="1"/>
  <c r="G80" i="1"/>
  <c r="G79" i="1"/>
  <c r="G78" i="1"/>
  <c r="G77" i="1"/>
  <c r="G72" i="1"/>
  <c r="G71" i="1"/>
  <c r="G70" i="1"/>
  <c r="G69" i="1"/>
  <c r="G68" i="1"/>
  <c r="G67" i="1"/>
  <c r="G73" i="1" s="1"/>
  <c r="G66" i="1"/>
  <c r="G65" i="1"/>
  <c r="F59" i="1"/>
  <c r="G60" i="1"/>
  <c r="G58" i="1"/>
  <c r="G57" i="1"/>
  <c r="G56" i="1"/>
  <c r="G55" i="1"/>
  <c r="G54" i="1"/>
  <c r="G53" i="1"/>
  <c r="G52" i="1"/>
  <c r="G48" i="1"/>
  <c r="G47" i="1"/>
  <c r="G46" i="1"/>
  <c r="G45" i="1"/>
  <c r="G44" i="1"/>
  <c r="G43" i="1"/>
  <c r="G42" i="1"/>
  <c r="G41" i="1"/>
  <c r="G36" i="1"/>
  <c r="G35" i="1"/>
  <c r="G29" i="1"/>
  <c r="G30" i="1"/>
  <c r="G31" i="1"/>
  <c r="G32" i="1"/>
  <c r="G28" i="1"/>
  <c r="G18" i="1"/>
  <c r="G16" i="1"/>
  <c r="G17" i="1"/>
  <c r="G19" i="1" l="1"/>
  <c r="F22" i="1" s="1"/>
  <c r="G22" i="1" s="1"/>
  <c r="G59" i="1" l="1"/>
  <c r="G61" i="1" s="1"/>
  <c r="D59" i="1"/>
  <c r="G25" i="1"/>
  <c r="G37" i="1" l="1"/>
  <c r="G86" i="1"/>
  <c r="G33" i="1"/>
  <c r="F21" i="1" l="1"/>
  <c r="G21" i="1" s="1"/>
  <c r="G23" i="1" l="1"/>
  <c r="G38" i="1" s="1"/>
  <c r="G88" i="1" s="1"/>
  <c r="G12" i="1" s="1"/>
</calcChain>
</file>

<file path=xl/sharedStrings.xml><?xml version="1.0" encoding="utf-8"?>
<sst xmlns="http://schemas.openxmlformats.org/spreadsheetml/2006/main" count="224" uniqueCount="154">
  <si>
    <t xml:space="preserve"> CARGA HORÁRIA SEMANAL DOS PROFESSORES DO IFCE 40H ou 40H D.E.</t>
  </si>
  <si>
    <t>Total</t>
  </si>
  <si>
    <t>ATIVIDADES DE ENSINO (até 40 horas)</t>
  </si>
  <si>
    <t>1</t>
  </si>
  <si>
    <t>AULAS EM FIC, TÉCNICO, ESPECIALIZAÇÃO TÉCNICA, GRADUAÇÃO E PÓS-GRADUAÇÃO (mínimo de 10 horas até 20 horas)</t>
  </si>
  <si>
    <t>Peso</t>
  </si>
  <si>
    <t>Max</t>
  </si>
  <si>
    <t>Unidade</t>
  </si>
  <si>
    <t>Quantidade</t>
  </si>
  <si>
    <t>CH Obtidas</t>
  </si>
  <si>
    <t>1.1</t>
  </si>
  <si>
    <t>Cursos Técnico e/ ou Licencituras com base na lei 11.892 de 29 de dezembro de 2008 (Mínimo de 6 horas)</t>
  </si>
  <si>
    <t>Créditos</t>
  </si>
  <si>
    <t>1.2</t>
  </si>
  <si>
    <t>Cursos de Especialização Técnica, Graduação e Pós-Graduação (lato sensu e stricto sensu)</t>
  </si>
  <si>
    <t>1.3</t>
  </si>
  <si>
    <t>Cursos FIC (Observar o Art.7, §4º regulamentação da carga horária)</t>
  </si>
  <si>
    <t>Duração do Curso em horas</t>
  </si>
  <si>
    <t>2</t>
  </si>
  <si>
    <t>ATIVIDADES DE MANUTENÇÃO AO ENSINO (até 18 horas)</t>
  </si>
  <si>
    <t>2.1</t>
  </si>
  <si>
    <t>Preparação + Planejamento</t>
  </si>
  <si>
    <t>Horas</t>
  </si>
  <si>
    <t>2.2</t>
  </si>
  <si>
    <t>Atendimento a Estudantes</t>
  </si>
  <si>
    <t>3</t>
  </si>
  <si>
    <t>ATIVIDADES DE APOIO AO ENSINO (2 horas)</t>
  </si>
  <si>
    <t>3.1</t>
  </si>
  <si>
    <t>Participação nos encontros técnico-pedagógicos, reuniões com os diversos setores da gestão</t>
  </si>
  <si>
    <t>-</t>
  </si>
  <si>
    <t>4</t>
  </si>
  <si>
    <t>ATIVIDADES DE ORIENTAÇÃO (até 10 horas)</t>
  </si>
  <si>
    <t>4.1</t>
  </si>
  <si>
    <t>Orientação de TCC graduação</t>
  </si>
  <si>
    <t>4.2</t>
  </si>
  <si>
    <t>Orientação de Estágio Supervisionado (Supervisor-Orientador)</t>
  </si>
  <si>
    <t>4.3</t>
  </si>
  <si>
    <t>Orientação de Estágio Supervisionado (Curso com regulamentação diferenciada em Conselho de Classe Profissional)</t>
  </si>
  <si>
    <t>Num. de Campo de Estágio</t>
  </si>
  <si>
    <t>4.4</t>
  </si>
  <si>
    <t>Monitoria</t>
  </si>
  <si>
    <t>4.5</t>
  </si>
  <si>
    <t>Programa Institucional de Bolsas de Iniciação à Docência (PIBID) ou outro programa voltado a Permanência e Êxito</t>
  </si>
  <si>
    <t>Coordenação de Programa</t>
  </si>
  <si>
    <t>5</t>
  </si>
  <si>
    <t>ATIVIDADES DE ENSINO EXTRACURRICULAR  (até 10 horas)</t>
  </si>
  <si>
    <t>5.1</t>
  </si>
  <si>
    <t>Responsável por Laboratório</t>
  </si>
  <si>
    <t>5.2</t>
  </si>
  <si>
    <t>Projetos ou atividades complementares de ensino extracurriculares</t>
  </si>
  <si>
    <t>ATIVIDADES DE PESQUISA APLICADA (até 18 horas)</t>
  </si>
  <si>
    <t>6</t>
  </si>
  <si>
    <t>ATIVIDADES DE PESQUISA APLICADA</t>
  </si>
  <si>
    <t>6.1</t>
  </si>
  <si>
    <t>Coordenação de projeto de pesquisa aplicada, desenvolvimento ou inovação cadastrado na PRPI com fomento IFCE ou sem recursos</t>
  </si>
  <si>
    <t>6.2</t>
  </si>
  <si>
    <t>Coordenação de projeto de pesquisa aplicada, desenvolvimento ou inovação cadastrado na PRPI com captação de recursos externos ao IFCE</t>
  </si>
  <si>
    <t>6.3</t>
  </si>
  <si>
    <t>Participação na equipe de projeto de pesquisa aplicada, desenvolvimento ou inovação, cadastrado na PRPI</t>
  </si>
  <si>
    <t>6.4</t>
  </si>
  <si>
    <t>Orientação em especialização e Co-orientação em Mestrado ou Doutorado do IFCE ou em outra instituição de ensino superior com anuência do IFCE</t>
  </si>
  <si>
    <t>6.5</t>
  </si>
  <si>
    <t>Bolsista produtividade PQ, DT do CNPq</t>
  </si>
  <si>
    <t>6.6</t>
  </si>
  <si>
    <t>Participação em programa de pós-graduação em nível de mestrado ou doutorado como docente COLABORADOR (do IFCE ou outra IES com anuência)</t>
  </si>
  <si>
    <t>6.7</t>
  </si>
  <si>
    <t>Participação em programa de pós-graduação em nível de mestrado ou doutorado como docente PERMANENTE (do IFCE ou outra IES com anuência)</t>
  </si>
  <si>
    <t>ATIVIDADES DE EXTENSÃO (até 18 horas)</t>
  </si>
  <si>
    <t>7</t>
  </si>
  <si>
    <t>ATIVIDADES DE EXTENSÃO</t>
  </si>
  <si>
    <t>7.1</t>
  </si>
  <si>
    <t>Coordenação de projeto/programa de extensão cadastrado na PROEXT com fomento IFCE ou sem recursos</t>
  </si>
  <si>
    <t>7.2</t>
  </si>
  <si>
    <t>Coordenação de projeto/programa de extensão cadastrado na PROEXT com captação de recursos externos ao IFCE</t>
  </si>
  <si>
    <t>7.3</t>
  </si>
  <si>
    <t>Participação na equipe de projeto ou programa de extensão, cadastrado na PROEXT, exceto aula FIC</t>
  </si>
  <si>
    <t>7.4</t>
  </si>
  <si>
    <t>Coordenação de incubadoras de empresas</t>
  </si>
  <si>
    <t>7.5</t>
  </si>
  <si>
    <t>Coordenação dos NAPNEs e NEABIs</t>
  </si>
  <si>
    <t>7.6</t>
  </si>
  <si>
    <t>Paticipação em NAPNEs e NEABIs</t>
  </si>
  <si>
    <t>7.7</t>
  </si>
  <si>
    <t>Cursos FIC (Quantidade de horas por curso)</t>
  </si>
  <si>
    <t>7.8</t>
  </si>
  <si>
    <t>Preparação + Planejamento dos cursos FIC</t>
  </si>
  <si>
    <t>7.9</t>
  </si>
  <si>
    <t>Planejamento e organização de eventos de extensão</t>
  </si>
  <si>
    <t>ATIVIDADES DE GESTÃO (até 18 horas)</t>
  </si>
  <si>
    <t>8</t>
  </si>
  <si>
    <t>ATIVIDADES DE GESTÃO INSTITUCIONAL E ACADÊMICA</t>
  </si>
  <si>
    <t>8.1</t>
  </si>
  <si>
    <t>Coordenador de Curso</t>
  </si>
  <si>
    <t>Curso</t>
  </si>
  <si>
    <t>8.2</t>
  </si>
  <si>
    <t>Coordenador de Setor</t>
  </si>
  <si>
    <t>Setor</t>
  </si>
  <si>
    <t>8.3</t>
  </si>
  <si>
    <t>Chefe de Departamento</t>
  </si>
  <si>
    <t>Departamento</t>
  </si>
  <si>
    <t>8.4</t>
  </si>
  <si>
    <t>Diretores de Área/Setor</t>
  </si>
  <si>
    <t>Área/Setor</t>
  </si>
  <si>
    <t>8.5</t>
  </si>
  <si>
    <t>Assessor da Reitoria</t>
  </si>
  <si>
    <t>Assessoria</t>
  </si>
  <si>
    <t>8.6</t>
  </si>
  <si>
    <t>Coordenador de Implantação de Campus</t>
  </si>
  <si>
    <t>Coordenação</t>
  </si>
  <si>
    <t>8.7</t>
  </si>
  <si>
    <t>Assistente de Pró-Reitoria ou Chefe de Gabinete de Campus</t>
  </si>
  <si>
    <t>ATIVIDADES EM COMISSÕES OU DE FISCALIZAÇÃO</t>
  </si>
  <si>
    <t>Conselhos, comissões ou comitês permanentes institucionais</t>
  </si>
  <si>
    <t>Assistência</t>
  </si>
  <si>
    <t>8.8</t>
  </si>
  <si>
    <t>Coordenador de programa institucional: ensino, pesquisa ou extensão</t>
  </si>
  <si>
    <t>Programa</t>
  </si>
  <si>
    <t>Comissão Própria de Avaliação e Comissão Permanente de Pessoal Docente (Central)</t>
  </si>
  <si>
    <t>Comissão Própria de Avaliação e Comissão Permanente de Pessoal Docente (Local)</t>
  </si>
  <si>
    <t>Conselhos ou comitês permanentes externos</t>
  </si>
  <si>
    <t>Colegiado de Cursos</t>
  </si>
  <si>
    <t>ATIVIDADES EM COMISSÕES OU DE FISCALIZAÇÃO (até 18 horas)</t>
  </si>
  <si>
    <t>Núcleo Docente Estruturante (NDE)</t>
  </si>
  <si>
    <t>9</t>
  </si>
  <si>
    <t>Comissão de Processo Administrativo Disciplinar</t>
  </si>
  <si>
    <t>Processo</t>
  </si>
  <si>
    <t>9.1</t>
  </si>
  <si>
    <t>Participação em Direção Sindical como titular</t>
  </si>
  <si>
    <t>Fiscalização de contrato</t>
  </si>
  <si>
    <t>Contrato</t>
  </si>
  <si>
    <t>9.2</t>
  </si>
  <si>
    <t>9.3</t>
  </si>
  <si>
    <t>9.4</t>
  </si>
  <si>
    <t>9.5</t>
  </si>
  <si>
    <t>TOTAL</t>
  </si>
  <si>
    <t>9.6</t>
  </si>
  <si>
    <t>9.7</t>
  </si>
  <si>
    <t>9.8</t>
  </si>
  <si>
    <t>9.9</t>
  </si>
  <si>
    <t>Campos a serem preenchidos na simulação</t>
  </si>
  <si>
    <t>Parecer da coordenação:</t>
  </si>
  <si>
    <t>SUBTOTAL</t>
  </si>
  <si>
    <t>Coordenador de Curso: _________________________________________________________________________</t>
  </si>
  <si>
    <t>Professor (a): _________________________________________________________________________________</t>
  </si>
  <si>
    <t>SUBTOTAL ENSINO</t>
  </si>
  <si>
    <t>Projetos</t>
  </si>
  <si>
    <t>Estudantes</t>
  </si>
  <si>
    <t>Bolsa</t>
  </si>
  <si>
    <t>Programas</t>
  </si>
  <si>
    <t>Laboratórios</t>
  </si>
  <si>
    <t>Coordenações</t>
  </si>
  <si>
    <t>Eventos</t>
  </si>
  <si>
    <t>Participações</t>
  </si>
  <si>
    <t>Chefe do Departamento/Diretor de Ensino: __________________________________________________________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</si>
</sst>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0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theme="1"/>
      <name val="Arial"/>
      <family val="2"/>
    </font>
    <font>
      <b/>
      <sz val="1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  <fill>
      <patternFill patternType="solid">
        <fgColor rgb="FFFCE5CD"/>
        <bgColor rgb="FFFCE5CD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  <fill>
      <patternFill patternType="solid">
        <fgColor rgb="FF00FF00"/>
        <bgColor rgb="FF00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 applyFont="1" applyAlignment="1"/>
    <xf numFmtId="0" fontId="1" fillId="7" borderId="1" xfId="0" applyFont="1" applyFill="1" applyBorder="1" applyAlignment="1" applyProtection="1">
      <alignment horizontal="center" vertical="center"/>
      <protection locked="0"/>
    </xf>
    <xf numFmtId="0" fontId="1" fillId="7" borderId="6" xfId="0" applyFont="1" applyFill="1" applyBorder="1" applyAlignment="1" applyProtection="1">
      <alignment horizontal="center" vertical="center"/>
      <protection locked="0"/>
    </xf>
    <xf numFmtId="0" fontId="3" fillId="0" borderId="0" xfId="0" applyFont="1" applyProtection="1"/>
    <xf numFmtId="0" fontId="3" fillId="0" borderId="0" xfId="0" applyFont="1" applyAlignment="1" applyProtection="1"/>
    <xf numFmtId="0" fontId="3" fillId="0" borderId="7" xfId="0" applyFont="1" applyBorder="1" applyAlignment="1" applyProtection="1"/>
    <xf numFmtId="0" fontId="1" fillId="0" borderId="8" xfId="0" applyFont="1" applyBorder="1" applyAlignment="1" applyProtection="1"/>
    <xf numFmtId="0" fontId="1" fillId="0" borderId="9" xfId="0" applyFont="1" applyBorder="1" applyAlignment="1" applyProtection="1"/>
    <xf numFmtId="0" fontId="3" fillId="0" borderId="2" xfId="0" applyFont="1" applyBorder="1" applyAlignment="1" applyProtection="1">
      <alignment vertical="center" wrapText="1"/>
    </xf>
    <xf numFmtId="0" fontId="1" fillId="0" borderId="0" xfId="0" applyFont="1" applyBorder="1" applyProtection="1"/>
    <xf numFmtId="0" fontId="1" fillId="0" borderId="3" xfId="0" applyFont="1" applyBorder="1" applyProtection="1"/>
    <xf numFmtId="0" fontId="1" fillId="0" borderId="0" xfId="0" applyFont="1" applyAlignment="1" applyProtection="1">
      <alignment horizontal="center"/>
    </xf>
    <xf numFmtId="0" fontId="1" fillId="0" borderId="0" xfId="0" applyFont="1" applyProtection="1"/>
    <xf numFmtId="164" fontId="6" fillId="0" borderId="18" xfId="0" applyNumberFormat="1" applyFont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Protection="1"/>
    <xf numFmtId="0" fontId="4" fillId="0" borderId="0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164" fontId="6" fillId="0" borderId="0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 applyProtection="1">
      <alignment horizontal="center"/>
    </xf>
    <xf numFmtId="0" fontId="1" fillId="0" borderId="0" xfId="0" applyFont="1" applyFill="1" applyProtection="1"/>
    <xf numFmtId="0" fontId="3" fillId="0" borderId="0" xfId="0" applyFont="1" applyFill="1" applyProtection="1"/>
    <xf numFmtId="0" fontId="3" fillId="0" borderId="0" xfId="0" applyFont="1" applyFill="1" applyAlignment="1" applyProtection="1"/>
    <xf numFmtId="0" fontId="2" fillId="0" borderId="0" xfId="0" applyFont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left" vertical="center" wrapText="1"/>
    </xf>
    <xf numFmtId="0" fontId="2" fillId="3" borderId="21" xfId="0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 wrapText="1"/>
    </xf>
    <xf numFmtId="0" fontId="1" fillId="4" borderId="1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24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left" vertical="center"/>
    </xf>
    <xf numFmtId="164" fontId="1" fillId="4" borderId="24" xfId="0" applyNumberFormat="1" applyFont="1" applyFill="1" applyBorder="1" applyAlignment="1" applyProtection="1">
      <alignment horizontal="center" vertical="center"/>
    </xf>
    <xf numFmtId="164" fontId="1" fillId="5" borderId="24" xfId="0" applyNumberFormat="1" applyFont="1" applyFill="1" applyBorder="1" applyAlignment="1" applyProtection="1">
      <alignment horizontal="center" vertical="center"/>
    </xf>
    <xf numFmtId="0" fontId="1" fillId="3" borderId="23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/>
    </xf>
    <xf numFmtId="0" fontId="1" fillId="2" borderId="0" xfId="0" applyFont="1" applyFill="1" applyBorder="1" applyProtection="1"/>
    <xf numFmtId="0" fontId="3" fillId="2" borderId="0" xfId="0" applyFont="1" applyFill="1" applyBorder="1" applyProtection="1"/>
    <xf numFmtId="0" fontId="3" fillId="0" borderId="1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/>
    </xf>
    <xf numFmtId="164" fontId="1" fillId="5" borderId="29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/>
    </xf>
    <xf numFmtId="0" fontId="3" fillId="0" borderId="23" xfId="0" applyFont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</xf>
    <xf numFmtId="1" fontId="1" fillId="4" borderId="1" xfId="0" applyNumberFormat="1" applyFont="1" applyFill="1" applyBorder="1" applyAlignment="1" applyProtection="1">
      <alignment horizontal="center" vertical="center"/>
    </xf>
    <xf numFmtId="164" fontId="1" fillId="4" borderId="1" xfId="0" applyNumberFormat="1" applyFont="1" applyFill="1" applyBorder="1" applyAlignment="1" applyProtection="1">
      <alignment horizontal="center" vertical="center" wrapText="1"/>
    </xf>
    <xf numFmtId="0" fontId="3" fillId="0" borderId="31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 wrapText="1"/>
    </xf>
    <xf numFmtId="1" fontId="1" fillId="4" borderId="6" xfId="0" applyNumberFormat="1" applyFont="1" applyFill="1" applyBorder="1" applyAlignment="1" applyProtection="1">
      <alignment horizontal="center" vertical="center"/>
    </xf>
    <xf numFmtId="164" fontId="1" fillId="4" borderId="6" xfId="0" applyNumberFormat="1" applyFont="1" applyFill="1" applyBorder="1" applyAlignment="1" applyProtection="1">
      <alignment horizontal="center" vertical="center" wrapText="1"/>
    </xf>
    <xf numFmtId="164" fontId="1" fillId="5" borderId="34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164" fontId="1" fillId="0" borderId="0" xfId="0" applyNumberFormat="1" applyFont="1" applyFill="1" applyBorder="1" applyAlignment="1" applyProtection="1">
      <alignment horizontal="center" vertical="center"/>
    </xf>
    <xf numFmtId="0" fontId="2" fillId="3" borderId="21" xfId="0" applyFont="1" applyFill="1" applyBorder="1" applyAlignment="1" applyProtection="1">
      <alignment horizontal="left" vertical="center"/>
    </xf>
    <xf numFmtId="2" fontId="1" fillId="4" borderId="1" xfId="0" applyNumberFormat="1" applyFont="1" applyFill="1" applyBorder="1" applyAlignment="1" applyProtection="1">
      <alignment horizontal="center" vertical="center"/>
    </xf>
    <xf numFmtId="1" fontId="1" fillId="4" borderId="1" xfId="0" applyNumberFormat="1" applyFont="1" applyFill="1" applyBorder="1" applyAlignment="1" applyProtection="1">
      <alignment horizontal="center" vertical="center" wrapText="1"/>
    </xf>
    <xf numFmtId="1" fontId="3" fillId="4" borderId="1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 applyProtection="1">
      <alignment horizontal="center" wrapText="1"/>
    </xf>
    <xf numFmtId="0" fontId="1" fillId="0" borderId="0" xfId="0" applyFont="1" applyAlignment="1" applyProtection="1">
      <alignment wrapText="1"/>
    </xf>
    <xf numFmtId="0" fontId="3" fillId="0" borderId="0" xfId="0" applyFont="1" applyAlignment="1" applyProtection="1">
      <alignment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1" fillId="4" borderId="6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 wrapText="1"/>
    </xf>
    <xf numFmtId="0" fontId="2" fillId="7" borderId="0" xfId="0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 applyProtection="1">
      <alignment horizontal="left" vertical="center"/>
    </xf>
    <xf numFmtId="0" fontId="3" fillId="0" borderId="0" xfId="0" applyFont="1" applyBorder="1" applyAlignment="1" applyProtection="1"/>
    <xf numFmtId="164" fontId="1" fillId="5" borderId="30" xfId="0" applyNumberFormat="1" applyFont="1" applyFill="1" applyBorder="1" applyAlignment="1" applyProtection="1">
      <alignment horizontal="center" vertical="center"/>
    </xf>
    <xf numFmtId="164" fontId="7" fillId="10" borderId="19" xfId="0" applyNumberFormat="1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vertical="center" wrapText="1"/>
    </xf>
    <xf numFmtId="0" fontId="1" fillId="0" borderId="0" xfId="0" applyFont="1" applyBorder="1" applyProtection="1"/>
    <xf numFmtId="0" fontId="1" fillId="0" borderId="11" xfId="0" applyFont="1" applyBorder="1" applyProtection="1"/>
    <xf numFmtId="0" fontId="3" fillId="0" borderId="10" xfId="0" applyFont="1" applyBorder="1" applyAlignment="1" applyProtection="1">
      <alignment vertical="center"/>
    </xf>
    <xf numFmtId="0" fontId="4" fillId="8" borderId="15" xfId="0" applyFont="1" applyFill="1" applyBorder="1" applyAlignment="1" applyProtection="1">
      <alignment horizontal="center" vertical="center"/>
    </xf>
    <xf numFmtId="0" fontId="5" fillId="8" borderId="16" xfId="0" applyFont="1" applyFill="1" applyBorder="1" applyProtection="1"/>
    <xf numFmtId="0" fontId="5" fillId="8" borderId="17" xfId="0" applyFont="1" applyFill="1" applyBorder="1" applyProtection="1"/>
    <xf numFmtId="0" fontId="7" fillId="8" borderId="15" xfId="0" applyFont="1" applyFill="1" applyBorder="1" applyAlignment="1" applyProtection="1">
      <alignment horizontal="center" vertical="center"/>
    </xf>
    <xf numFmtId="0" fontId="7" fillId="8" borderId="16" xfId="0" applyFont="1" applyFill="1" applyBorder="1" applyProtection="1"/>
    <xf numFmtId="0" fontId="7" fillId="8" borderId="19" xfId="0" applyFont="1" applyFill="1" applyBorder="1" applyProtection="1"/>
    <xf numFmtId="0" fontId="1" fillId="0" borderId="0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vertical="center" wrapText="1"/>
    </xf>
    <xf numFmtId="0" fontId="1" fillId="0" borderId="13" xfId="0" applyFont="1" applyBorder="1" applyProtection="1"/>
    <xf numFmtId="0" fontId="1" fillId="0" borderId="14" xfId="0" applyFont="1" applyBorder="1" applyProtection="1"/>
    <xf numFmtId="0" fontId="5" fillId="8" borderId="19" xfId="0" applyFont="1" applyFill="1" applyBorder="1" applyProtection="1"/>
    <xf numFmtId="0" fontId="7" fillId="6" borderId="15" xfId="0" applyFont="1" applyFill="1" applyBorder="1" applyAlignment="1" applyProtection="1">
      <alignment horizontal="center" vertical="center"/>
    </xf>
    <xf numFmtId="0" fontId="7" fillId="6" borderId="16" xfId="0" applyFont="1" applyFill="1" applyBorder="1" applyAlignment="1" applyProtection="1">
      <alignment horizontal="center" vertical="center"/>
    </xf>
    <xf numFmtId="0" fontId="7" fillId="6" borderId="19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top"/>
    </xf>
    <xf numFmtId="0" fontId="3" fillId="0" borderId="8" xfId="0" applyFont="1" applyBorder="1" applyAlignment="1" applyProtection="1">
      <alignment horizontal="left" vertical="top"/>
    </xf>
    <xf numFmtId="0" fontId="3" fillId="0" borderId="9" xfId="0" applyFont="1" applyBorder="1" applyAlignment="1" applyProtection="1">
      <alignment horizontal="left" vertical="top"/>
    </xf>
    <xf numFmtId="0" fontId="3" fillId="0" borderId="10" xfId="0" applyFont="1" applyBorder="1" applyAlignment="1" applyProtection="1">
      <alignment horizontal="left" vertical="top"/>
    </xf>
    <xf numFmtId="0" fontId="3" fillId="0" borderId="0" xfId="0" applyFont="1" applyBorder="1" applyAlignment="1" applyProtection="1">
      <alignment horizontal="left" vertical="top"/>
    </xf>
    <xf numFmtId="0" fontId="3" fillId="0" borderId="11" xfId="0" applyFont="1" applyBorder="1" applyAlignment="1" applyProtection="1">
      <alignment horizontal="left" vertical="top"/>
    </xf>
    <xf numFmtId="0" fontId="3" fillId="0" borderId="12" xfId="0" applyFont="1" applyBorder="1" applyAlignment="1" applyProtection="1">
      <alignment horizontal="left" vertical="top"/>
    </xf>
    <xf numFmtId="0" fontId="3" fillId="0" borderId="13" xfId="0" applyFont="1" applyBorder="1" applyAlignment="1" applyProtection="1">
      <alignment horizontal="left" vertical="top"/>
    </xf>
    <xf numFmtId="0" fontId="3" fillId="0" borderId="14" xfId="0" applyFont="1" applyBorder="1" applyAlignment="1" applyProtection="1">
      <alignment horizontal="left" vertical="top"/>
    </xf>
    <xf numFmtId="0" fontId="2" fillId="0" borderId="25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9" borderId="26" xfId="0" applyFont="1" applyFill="1" applyBorder="1" applyAlignment="1" applyProtection="1">
      <alignment horizontal="center" vertical="center"/>
    </xf>
    <xf numFmtId="0" fontId="2" fillId="9" borderId="27" xfId="0" applyFont="1" applyFill="1" applyBorder="1" applyAlignment="1" applyProtection="1">
      <alignment horizontal="center" vertical="center"/>
    </xf>
    <xf numFmtId="0" fontId="2" fillId="9" borderId="28" xfId="0" applyFont="1" applyFill="1" applyBorder="1" applyAlignment="1" applyProtection="1">
      <alignment horizontal="center" vertical="center"/>
    </xf>
    <xf numFmtId="0" fontId="2" fillId="9" borderId="32" xfId="0" applyFont="1" applyFill="1" applyBorder="1" applyAlignment="1" applyProtection="1">
      <alignment horizontal="center" vertical="center"/>
    </xf>
    <xf numFmtId="0" fontId="2" fillId="9" borderId="33" xfId="0" applyFont="1" applyFill="1" applyBorder="1" applyAlignment="1" applyProtection="1">
      <alignment horizontal="center" vertical="center"/>
    </xf>
    <xf numFmtId="0" fontId="7" fillId="0" borderId="15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19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1104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19051</xdr:colOff>
      <xdr:row>1</xdr:row>
      <xdr:rowOff>9527</xdr:rowOff>
    </xdr:from>
    <xdr:to>
      <xdr:col>1</xdr:col>
      <xdr:colOff>1771651</xdr:colOff>
      <xdr:row>8</xdr:row>
      <xdr:rowOff>457200</xdr:rowOff>
    </xdr:to>
    <xdr:sp macro="" textlink="">
      <xdr:nvSpPr>
        <xdr:cNvPr id="3" name="CaixaDeTexto 2"/>
        <xdr:cNvSpPr txBox="1"/>
      </xdr:nvSpPr>
      <xdr:spPr>
        <a:xfrm>
          <a:off x="19051" y="133766"/>
          <a:ext cx="2042491" cy="1806021"/>
        </a:xfrm>
        <a:prstGeom prst="rect">
          <a:avLst/>
        </a:prstGeom>
        <a:solidFill>
          <a:schemeClr val="bg2">
            <a:lumMod val="9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REFERENTE AO SEMESTRE:</a:t>
          </a:r>
          <a:endParaRPr lang="pt-BR" sz="1200" b="1"/>
        </a:p>
        <a:p>
          <a:pPr algn="l"/>
          <a:r>
            <a:rPr lang="pt-B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NOME: </a:t>
          </a:r>
          <a:endParaRPr lang="pt-BR" sz="1200" b="1"/>
        </a:p>
        <a:p>
          <a:pPr algn="l"/>
          <a:r>
            <a:rPr lang="pt-B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CAMPUS: </a:t>
          </a:r>
        </a:p>
        <a:p>
          <a:pPr algn="l"/>
          <a:r>
            <a:rPr lang="pt-B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CURSO OU DEPARTAMENTO: </a:t>
          </a:r>
          <a:endParaRPr lang="pt-BR" sz="1200" b="1"/>
        </a:p>
        <a:p>
          <a:pPr algn="l"/>
          <a:r>
            <a:rPr lang="pt-B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MATRÍCULA SIAPE: </a:t>
          </a:r>
          <a:r>
            <a:rPr lang="pt-BR" sz="1200" b="1"/>
            <a:t> </a:t>
          </a:r>
        </a:p>
        <a:p>
          <a:pPr algn="l"/>
          <a:r>
            <a:rPr lang="pt-B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EMAIL: </a:t>
          </a:r>
        </a:p>
        <a:p>
          <a:pPr algn="l"/>
          <a:r>
            <a:rPr lang="pt-B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FONE: </a:t>
          </a:r>
          <a:endParaRPr lang="pt-BR" sz="1200" b="1"/>
        </a:p>
        <a:p>
          <a:pPr algn="l"/>
          <a:r>
            <a:rPr lang="pt-B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TIPO DE VÍNCULO: </a:t>
          </a:r>
        </a:p>
        <a:p>
          <a:pPr algn="l"/>
          <a:r>
            <a:rPr lang="pt-BR" sz="12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REGIME DE TRABALHO: </a:t>
          </a:r>
          <a:endParaRPr lang="pt-BR" sz="1200" b="1"/>
        </a:p>
      </xdr:txBody>
    </xdr:sp>
    <xdr:clientData/>
  </xdr:twoCellAnchor>
  <xdr:twoCellAnchor editAs="absolute">
    <xdr:from>
      <xdr:col>1</xdr:col>
      <xdr:colOff>1781175</xdr:colOff>
      <xdr:row>1</xdr:row>
      <xdr:rowOff>9525</xdr:rowOff>
    </xdr:from>
    <xdr:to>
      <xdr:col>6</xdr:col>
      <xdr:colOff>728383</xdr:colOff>
      <xdr:row>8</xdr:row>
      <xdr:rowOff>457198</xdr:rowOff>
    </xdr:to>
    <xdr:sp macro="" textlink="" fLocksText="0">
      <xdr:nvSpPr>
        <xdr:cNvPr id="8" name="CaixaDeTexto 7"/>
        <xdr:cNvSpPr txBox="1"/>
      </xdr:nvSpPr>
      <xdr:spPr>
        <a:xfrm>
          <a:off x="2071066" y="133764"/>
          <a:ext cx="6923360" cy="1806021"/>
        </a:xfrm>
        <a:prstGeom prst="rect">
          <a:avLst/>
        </a:prstGeom>
        <a:solidFill>
          <a:schemeClr val="bg1">
            <a:lumMod val="9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pt-BR" sz="1200" b="1" i="0" u="none" strike="noStrike">
              <a:solidFill>
                <a:srgbClr val="1104B4"/>
              </a:solidFill>
              <a:effectLst/>
              <a:latin typeface="+mn-lt"/>
              <a:ea typeface="+mn-ea"/>
              <a:cs typeface="+mn-cs"/>
            </a:rPr>
            <a:t>2017.2</a:t>
          </a:r>
          <a:endParaRPr lang="pt-BR" sz="1200" b="1">
            <a:solidFill>
              <a:srgbClr val="1104B4"/>
            </a:solidFill>
          </a:endParaRPr>
        </a:p>
        <a:p>
          <a:pPr algn="l"/>
          <a:r>
            <a:rPr lang="pt-BR" sz="1200" b="1" i="0" u="none" strike="noStrike">
              <a:solidFill>
                <a:srgbClr val="1104B4"/>
              </a:solidFill>
              <a:effectLst/>
              <a:latin typeface="+mn-lt"/>
              <a:ea typeface="+mn-ea"/>
              <a:cs typeface="+mn-cs"/>
            </a:rPr>
            <a:t>XXXXXX </a:t>
          </a:r>
          <a:endParaRPr lang="pt-BR" sz="1200" b="1">
            <a:solidFill>
              <a:srgbClr val="1104B4"/>
            </a:solidFill>
          </a:endParaRPr>
        </a:p>
        <a:p>
          <a:pPr algn="l"/>
          <a:r>
            <a:rPr lang="pt-BR" sz="1200" b="1" i="0" u="none" strike="noStrike">
              <a:solidFill>
                <a:srgbClr val="1104B4"/>
              </a:solidFill>
              <a:effectLst/>
              <a:latin typeface="+mn-lt"/>
              <a:ea typeface="+mn-ea"/>
              <a:cs typeface="+mn-cs"/>
            </a:rPr>
            <a:t>LIMOEIRO</a:t>
          </a:r>
          <a:r>
            <a:rPr lang="pt-BR" sz="1200" b="1" i="0" u="none" strike="noStrike" baseline="0">
              <a:solidFill>
                <a:srgbClr val="1104B4"/>
              </a:solidFill>
              <a:effectLst/>
              <a:latin typeface="+mn-lt"/>
              <a:ea typeface="+mn-ea"/>
              <a:cs typeface="+mn-cs"/>
            </a:rPr>
            <a:t> DO NORTE</a:t>
          </a:r>
          <a:endParaRPr lang="pt-BR" sz="1200" b="1" i="0" u="none" strike="noStrike">
            <a:solidFill>
              <a:srgbClr val="1104B4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lang="pt-BR" sz="1200" b="1" i="0" u="none" strike="noStrike">
              <a:solidFill>
                <a:srgbClr val="1104B4"/>
              </a:solidFill>
              <a:effectLst/>
              <a:latin typeface="+mn-lt"/>
              <a:ea typeface="+mn-ea"/>
              <a:cs typeface="+mn-cs"/>
            </a:rPr>
            <a:t>XXXXXX</a:t>
          </a:r>
          <a:endParaRPr lang="pt-BR" sz="1200" b="1">
            <a:solidFill>
              <a:srgbClr val="1104B4"/>
            </a:solidFill>
          </a:endParaRPr>
        </a:p>
        <a:p>
          <a:pPr algn="l"/>
          <a:r>
            <a:rPr lang="pt-BR" sz="1200" b="1" i="0" u="none" strike="noStrike">
              <a:solidFill>
                <a:srgbClr val="1104B4"/>
              </a:solidFill>
              <a:effectLst/>
              <a:latin typeface="+mn-lt"/>
              <a:ea typeface="+mn-ea"/>
              <a:cs typeface="+mn-cs"/>
            </a:rPr>
            <a:t>XXXXXX</a:t>
          </a:r>
          <a:endParaRPr lang="pt-BR" sz="1200" b="1">
            <a:solidFill>
              <a:srgbClr val="1104B4"/>
            </a:solidFill>
          </a:endParaRPr>
        </a:p>
        <a:p>
          <a:pPr algn="l"/>
          <a:r>
            <a:rPr lang="pt-BR" sz="1200" b="1" i="0" u="none" strike="noStrike">
              <a:solidFill>
                <a:srgbClr val="1104B4"/>
              </a:solidFill>
              <a:effectLst/>
              <a:latin typeface="+mn-lt"/>
              <a:ea typeface="+mn-ea"/>
              <a:cs typeface="+mn-cs"/>
            </a:rPr>
            <a:t>XXXXXX</a:t>
          </a:r>
        </a:p>
        <a:p>
          <a:pPr algn="l"/>
          <a:r>
            <a:rPr lang="pt-BR" sz="1200" b="1" i="0" u="none" strike="noStrike">
              <a:solidFill>
                <a:srgbClr val="1104B4"/>
              </a:solidFill>
              <a:effectLst/>
              <a:latin typeface="+mn-lt"/>
              <a:ea typeface="+mn-ea"/>
              <a:cs typeface="+mn-cs"/>
            </a:rPr>
            <a:t>XXXXXX</a:t>
          </a:r>
        </a:p>
        <a:p>
          <a:pPr algn="l"/>
          <a:r>
            <a:rPr lang="pt-BR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</a:t>
          </a:r>
          <a:r>
            <a:rPr lang="pt-BR" sz="1200" b="1" i="0" u="none" strike="noStrike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  </a:t>
          </a:r>
          <a:r>
            <a:rPr lang="pt-BR" sz="1200" b="1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) Efetivo		</a:t>
          </a:r>
          <a:r>
            <a:rPr lang="pt-BR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    ) Substituto		(    ) Temporário ou Cooperação</a:t>
          </a:r>
          <a:r>
            <a:rPr lang="pt-BR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Técnica</a:t>
          </a:r>
        </a:p>
        <a:p>
          <a:pPr algn="l"/>
          <a:r>
            <a:rPr lang="pt-BR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(  </a:t>
          </a:r>
          <a:r>
            <a:rPr lang="pt-BR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pt-BR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) 40h com</a:t>
          </a:r>
          <a:r>
            <a:rPr lang="pt-BR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</a:t>
          </a:r>
          <a:r>
            <a:rPr lang="pt-BR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	(    ) 40h sem DE	(    ) 20h</a:t>
          </a:r>
          <a:endParaRPr lang="pt-BR" sz="12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4</xdr:col>
      <xdr:colOff>612913</xdr:colOff>
      <xdr:row>1</xdr:row>
      <xdr:rowOff>105190</xdr:rowOff>
    </xdr:from>
    <xdr:to>
      <xdr:col>6</xdr:col>
      <xdr:colOff>670892</xdr:colOff>
      <xdr:row>6</xdr:row>
      <xdr:rowOff>24848</xdr:rowOff>
    </xdr:to>
    <xdr:sp macro="" textlink="">
      <xdr:nvSpPr>
        <xdr:cNvPr id="2" name="Retângulo 1"/>
        <xdr:cNvSpPr/>
      </xdr:nvSpPr>
      <xdr:spPr>
        <a:xfrm>
          <a:off x="7065065" y="229429"/>
          <a:ext cx="1871870" cy="897006"/>
        </a:xfrm>
        <a:prstGeom prst="rect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000">
              <a:solidFill>
                <a:schemeClr val="tx1"/>
              </a:solidFill>
            </a:rPr>
            <a:t>Algum</a:t>
          </a:r>
          <a:r>
            <a:rPr lang="pt-BR" sz="1000" baseline="0">
              <a:solidFill>
                <a:schemeClr val="tx1"/>
              </a:solidFill>
            </a:rPr>
            <a:t> error no arquivo?</a:t>
          </a:r>
        </a:p>
        <a:p>
          <a:pPr algn="ctr"/>
          <a:r>
            <a:rPr lang="pt-BR" sz="1000" baseline="0">
              <a:solidFill>
                <a:schemeClr val="tx1"/>
              </a:solidFill>
            </a:rPr>
            <a:t>Prof. João Paulo</a:t>
          </a:r>
        </a:p>
        <a:p>
          <a:pPr algn="ctr"/>
          <a:r>
            <a:rPr lang="pt-BR" sz="1000" baseline="0">
              <a:solidFill>
                <a:schemeClr val="tx1"/>
              </a:solidFill>
            </a:rPr>
            <a:t>campus Limoeiro do Norte</a:t>
          </a:r>
        </a:p>
        <a:p>
          <a:pPr algn="ctr"/>
          <a:r>
            <a:rPr lang="pt-BR" sz="1000" baseline="0">
              <a:solidFill>
                <a:schemeClr val="tx1"/>
              </a:solidFill>
            </a:rPr>
            <a:t>joaopaulo@ifce.edu.br</a:t>
          </a:r>
        </a:p>
        <a:p>
          <a:pPr algn="ctr"/>
          <a:r>
            <a:rPr lang="pt-BR" sz="1000" baseline="0">
              <a:solidFill>
                <a:schemeClr val="tx1"/>
              </a:solidFill>
            </a:rPr>
            <a:t>(Este Aviso não Será Impresso)</a:t>
          </a:r>
          <a:endParaRPr lang="pt-BR" sz="1000">
            <a:solidFill>
              <a:schemeClr val="tx1"/>
            </a:solidFill>
          </a:endParaRP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tabSelected="1" view="pageBreakPreview" zoomScale="115" zoomScaleNormal="85" zoomScaleSheetLayoutView="115" workbookViewId="0">
      <pane xSplit="7" topLeftCell="H1" activePane="topRight" state="frozen"/>
      <selection pane="topRight" activeCell="H10" sqref="H10"/>
    </sheetView>
  </sheetViews>
  <sheetFormatPr defaultColWidth="14.42578125" defaultRowHeight="15" customHeight="1" x14ac:dyDescent="0.2"/>
  <cols>
    <col min="1" max="1" width="4.28515625" style="4" customWidth="1"/>
    <col min="2" max="2" width="78.42578125" style="4" customWidth="1"/>
    <col min="3" max="3" width="7.5703125" style="4" customWidth="1"/>
    <col min="4" max="4" width="6.42578125" style="4" customWidth="1"/>
    <col min="5" max="5" width="15.85546875" style="4" customWidth="1"/>
    <col min="6" max="6" width="11.28515625" style="4" customWidth="1"/>
    <col min="7" max="7" width="11.42578125" style="4" customWidth="1"/>
    <col min="8" max="8" width="10.7109375" style="4" customWidth="1"/>
    <col min="9" max="10" width="30.42578125" style="4" customWidth="1"/>
    <col min="11" max="11" width="30" style="4" customWidth="1"/>
    <col min="12" max="12" width="14.42578125" style="4" customWidth="1"/>
    <col min="13" max="21" width="8.7109375" style="4" customWidth="1"/>
    <col min="22" max="26" width="17.28515625" style="4" customWidth="1"/>
    <col min="27" max="16384" width="14.42578125" style="4"/>
  </cols>
  <sheetData>
    <row r="1" spans="1:26" ht="9.75" customHeight="1" thickBot="1" x14ac:dyDescent="0.25">
      <c r="A1" s="84"/>
      <c r="B1" s="84"/>
      <c r="C1" s="84"/>
      <c r="D1" s="84"/>
      <c r="E1" s="84"/>
      <c r="F1" s="84"/>
      <c r="G1" s="8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7.25" customHeight="1" x14ac:dyDescent="0.2">
      <c r="A2" s="5"/>
      <c r="B2" s="6"/>
      <c r="C2" s="6"/>
      <c r="D2" s="6"/>
      <c r="E2" s="6"/>
      <c r="F2" s="6"/>
      <c r="G2" s="7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" customHeight="1" x14ac:dyDescent="0.2">
      <c r="A3" s="83"/>
      <c r="B3" s="84"/>
      <c r="C3" s="84"/>
      <c r="D3" s="84"/>
      <c r="E3" s="84"/>
      <c r="F3" s="84"/>
      <c r="G3" s="85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" customHeight="1" x14ac:dyDescent="0.2">
      <c r="A4" s="86"/>
      <c r="B4" s="84"/>
      <c r="C4" s="84"/>
      <c r="D4" s="84"/>
      <c r="E4" s="84"/>
      <c r="F4" s="84"/>
      <c r="G4" s="85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" customHeight="1" x14ac:dyDescent="0.2">
      <c r="A5" s="86"/>
      <c r="B5" s="84"/>
      <c r="C5" s="84"/>
      <c r="D5" s="84"/>
      <c r="E5" s="84"/>
      <c r="F5" s="84"/>
      <c r="G5" s="85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" customHeight="1" x14ac:dyDescent="0.2">
      <c r="A6" s="83"/>
      <c r="B6" s="84"/>
      <c r="C6" s="84"/>
      <c r="D6" s="84"/>
      <c r="E6" s="84"/>
      <c r="F6" s="84"/>
      <c r="G6" s="85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" customHeight="1" x14ac:dyDescent="0.2">
      <c r="A7" s="83"/>
      <c r="B7" s="84"/>
      <c r="C7" s="84"/>
      <c r="D7" s="84"/>
      <c r="E7" s="84"/>
      <c r="F7" s="84"/>
      <c r="G7" s="85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">
      <c r="A8" s="83"/>
      <c r="B8" s="84"/>
      <c r="C8" s="84"/>
      <c r="D8" s="84"/>
      <c r="E8" s="84"/>
      <c r="F8" s="84"/>
      <c r="G8" s="85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thickBot="1" x14ac:dyDescent="0.25">
      <c r="A9" s="94"/>
      <c r="B9" s="95"/>
      <c r="C9" s="95"/>
      <c r="D9" s="95"/>
      <c r="E9" s="95"/>
      <c r="F9" s="95"/>
      <c r="G9" s="96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6.25" customHeight="1" thickBot="1" x14ac:dyDescent="0.25">
      <c r="A10" s="8"/>
      <c r="B10" s="9"/>
      <c r="C10" s="9"/>
      <c r="D10" s="9"/>
      <c r="E10" s="9"/>
      <c r="F10" s="9"/>
      <c r="G10" s="10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0.75" customHeight="1" thickBot="1" x14ac:dyDescent="0.3">
      <c r="A11" s="87" t="s">
        <v>0</v>
      </c>
      <c r="B11" s="88"/>
      <c r="C11" s="88"/>
      <c r="D11" s="88"/>
      <c r="E11" s="88"/>
      <c r="F11" s="88"/>
      <c r="G11" s="97"/>
      <c r="H11" s="11"/>
      <c r="I11" s="11"/>
      <c r="J11" s="11"/>
      <c r="K11" s="12"/>
      <c r="L11" s="12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44.25" customHeight="1" thickBot="1" x14ac:dyDescent="0.3">
      <c r="A12" s="93"/>
      <c r="B12" s="84"/>
      <c r="C12" s="87" t="s">
        <v>1</v>
      </c>
      <c r="D12" s="88"/>
      <c r="E12" s="88"/>
      <c r="F12" s="89"/>
      <c r="G12" s="13">
        <f>G88</f>
        <v>2</v>
      </c>
      <c r="H12" s="11"/>
      <c r="I12" s="11"/>
      <c r="J12" s="11"/>
      <c r="K12" s="12"/>
      <c r="L12" s="12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s="22" customFormat="1" ht="22.5" customHeight="1" thickBot="1" x14ac:dyDescent="0.3">
      <c r="A13" s="14"/>
      <c r="B13" s="15"/>
      <c r="C13" s="16"/>
      <c r="D13" s="17"/>
      <c r="E13" s="17"/>
      <c r="F13" s="17"/>
      <c r="G13" s="18"/>
      <c r="H13" s="19"/>
      <c r="I13" s="19"/>
      <c r="J13" s="19"/>
      <c r="K13" s="20"/>
      <c r="L13" s="20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</row>
    <row r="14" spans="1:26" ht="24.75" customHeight="1" thickBot="1" x14ac:dyDescent="0.3">
      <c r="A14" s="90" t="s">
        <v>2</v>
      </c>
      <c r="B14" s="91"/>
      <c r="C14" s="91"/>
      <c r="D14" s="91"/>
      <c r="E14" s="91"/>
      <c r="F14" s="91"/>
      <c r="G14" s="92"/>
      <c r="H14" s="23"/>
      <c r="I14" s="23"/>
      <c r="J14" s="23"/>
      <c r="K14" s="12"/>
      <c r="L14" s="12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4.5" customHeight="1" x14ac:dyDescent="0.2">
      <c r="A15" s="24" t="s">
        <v>3</v>
      </c>
      <c r="B15" s="25" t="s">
        <v>4</v>
      </c>
      <c r="C15" s="26" t="s">
        <v>5</v>
      </c>
      <c r="D15" s="26" t="s">
        <v>6</v>
      </c>
      <c r="E15" s="27" t="s">
        <v>7</v>
      </c>
      <c r="F15" s="26" t="s">
        <v>8</v>
      </c>
      <c r="G15" s="28" t="s">
        <v>9</v>
      </c>
      <c r="H15" s="12"/>
      <c r="I15" s="23"/>
      <c r="J15" s="23"/>
      <c r="K15" s="12"/>
      <c r="L15" s="12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3.25" customHeight="1" x14ac:dyDescent="0.2">
      <c r="A16" s="29" t="s">
        <v>10</v>
      </c>
      <c r="B16" s="30" t="s">
        <v>11</v>
      </c>
      <c r="C16" s="31">
        <v>1</v>
      </c>
      <c r="D16" s="31">
        <v>20</v>
      </c>
      <c r="E16" s="32" t="s">
        <v>12</v>
      </c>
      <c r="F16" s="1">
        <v>0</v>
      </c>
      <c r="G16" s="33">
        <f>IF(F16&gt;D16,D16,F16)</f>
        <v>0</v>
      </c>
      <c r="H16" s="12"/>
      <c r="I16" s="11"/>
      <c r="J16" s="11"/>
      <c r="K16" s="12"/>
      <c r="L16" s="12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4.25" customHeight="1" x14ac:dyDescent="0.2">
      <c r="A17" s="29" t="s">
        <v>13</v>
      </c>
      <c r="B17" s="34" t="s">
        <v>14</v>
      </c>
      <c r="C17" s="31">
        <v>1</v>
      </c>
      <c r="D17" s="31">
        <v>20</v>
      </c>
      <c r="E17" s="32" t="s">
        <v>12</v>
      </c>
      <c r="F17" s="1">
        <v>0</v>
      </c>
      <c r="G17" s="33">
        <f>IF(F17&gt;D17,D17,F17)</f>
        <v>0</v>
      </c>
      <c r="H17" s="12"/>
      <c r="I17" s="11"/>
      <c r="J17" s="11"/>
      <c r="K17" s="12"/>
      <c r="L17" s="12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6.25" customHeight="1" x14ac:dyDescent="0.2">
      <c r="A18" s="29" t="s">
        <v>15</v>
      </c>
      <c r="B18" s="34" t="s">
        <v>16</v>
      </c>
      <c r="C18" s="31">
        <v>0.05</v>
      </c>
      <c r="D18" s="31">
        <v>400</v>
      </c>
      <c r="E18" s="32" t="s">
        <v>17</v>
      </c>
      <c r="F18" s="1">
        <v>0</v>
      </c>
      <c r="G18" s="35">
        <f>IF(F18&gt;D18,D18*C18,F18*C18)</f>
        <v>0</v>
      </c>
      <c r="H18" s="12"/>
      <c r="I18" s="11"/>
      <c r="J18" s="11"/>
      <c r="K18" s="12"/>
      <c r="L18" s="12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0.100000000000001" customHeight="1" x14ac:dyDescent="0.2">
      <c r="A19" s="110" t="s">
        <v>141</v>
      </c>
      <c r="B19" s="111"/>
      <c r="C19" s="111"/>
      <c r="D19" s="111"/>
      <c r="E19" s="111"/>
      <c r="F19" s="112"/>
      <c r="G19" s="36">
        <f>IF(SUM(G16:G18)&gt;20,20,SUM(G16:G18))</f>
        <v>0</v>
      </c>
      <c r="H19" s="12"/>
      <c r="I19" s="11"/>
      <c r="J19" s="11"/>
      <c r="K19" s="12"/>
      <c r="L19" s="12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0.25" customHeight="1" x14ac:dyDescent="0.2">
      <c r="A20" s="37" t="s">
        <v>18</v>
      </c>
      <c r="B20" s="38" t="s">
        <v>19</v>
      </c>
      <c r="C20" s="39" t="s">
        <v>5</v>
      </c>
      <c r="D20" s="39" t="s">
        <v>6</v>
      </c>
      <c r="E20" s="40" t="s">
        <v>7</v>
      </c>
      <c r="F20" s="39" t="s">
        <v>8</v>
      </c>
      <c r="G20" s="41" t="s">
        <v>9</v>
      </c>
      <c r="H20" s="42"/>
      <c r="I20" s="42"/>
      <c r="J20" s="42"/>
      <c r="K20" s="43"/>
      <c r="L20" s="43"/>
      <c r="M20" s="4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6.5" customHeight="1" x14ac:dyDescent="0.2">
      <c r="A21" s="29" t="s">
        <v>20</v>
      </c>
      <c r="B21" s="34" t="s">
        <v>21</v>
      </c>
      <c r="C21" s="31">
        <v>0.8</v>
      </c>
      <c r="D21" s="31">
        <v>14</v>
      </c>
      <c r="E21" s="32" t="s">
        <v>22</v>
      </c>
      <c r="F21" s="31">
        <f>G19*C21</f>
        <v>0</v>
      </c>
      <c r="G21" s="33">
        <f>IF(F21&gt;D21,D21,F21)</f>
        <v>0</v>
      </c>
      <c r="H21" s="42"/>
      <c r="I21" s="42"/>
      <c r="J21" s="42"/>
      <c r="K21" s="43"/>
      <c r="L21" s="43"/>
      <c r="M21" s="4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6.5" customHeight="1" x14ac:dyDescent="0.2">
      <c r="A22" s="29" t="s">
        <v>23</v>
      </c>
      <c r="B22" s="34" t="s">
        <v>24</v>
      </c>
      <c r="C22" s="31">
        <v>0.2</v>
      </c>
      <c r="D22" s="31">
        <v>4</v>
      </c>
      <c r="E22" s="32" t="s">
        <v>22</v>
      </c>
      <c r="F22" s="31">
        <f>C22*G19</f>
        <v>0</v>
      </c>
      <c r="G22" s="33">
        <f>IF(F22&gt;D22,D22,F22)</f>
        <v>0</v>
      </c>
      <c r="H22" s="42"/>
      <c r="I22" s="42"/>
      <c r="J22" s="42"/>
      <c r="K22" s="43"/>
      <c r="L22" s="43"/>
      <c r="M22" s="4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20.100000000000001" customHeight="1" x14ac:dyDescent="0.2">
      <c r="A23" s="110" t="s">
        <v>141</v>
      </c>
      <c r="B23" s="111"/>
      <c r="C23" s="111"/>
      <c r="D23" s="111"/>
      <c r="E23" s="111"/>
      <c r="F23" s="112"/>
      <c r="G23" s="36">
        <f>IF(SUM(G21:G22)&gt;18,18,SUM(G21:G22))</f>
        <v>0</v>
      </c>
      <c r="H23" s="42"/>
      <c r="I23" s="42"/>
      <c r="J23" s="42"/>
      <c r="K23" s="43"/>
      <c r="L23" s="43"/>
      <c r="M23" s="4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8" customHeight="1" x14ac:dyDescent="0.2">
      <c r="A24" s="37" t="s">
        <v>25</v>
      </c>
      <c r="B24" s="38" t="s">
        <v>26</v>
      </c>
      <c r="C24" s="39" t="s">
        <v>5</v>
      </c>
      <c r="D24" s="39" t="s">
        <v>6</v>
      </c>
      <c r="E24" s="40" t="s">
        <v>7</v>
      </c>
      <c r="F24" s="39" t="s">
        <v>8</v>
      </c>
      <c r="G24" s="41" t="s">
        <v>9</v>
      </c>
      <c r="H24" s="42"/>
      <c r="I24" s="42"/>
      <c r="J24" s="42"/>
      <c r="K24" s="43"/>
      <c r="L24" s="43"/>
      <c r="M24" s="4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6.5" customHeight="1" x14ac:dyDescent="0.2">
      <c r="A25" s="29" t="s">
        <v>27</v>
      </c>
      <c r="B25" s="45" t="s">
        <v>28</v>
      </c>
      <c r="C25" s="31">
        <v>1</v>
      </c>
      <c r="D25" s="31">
        <v>1</v>
      </c>
      <c r="E25" s="32" t="s">
        <v>29</v>
      </c>
      <c r="F25" s="31">
        <v>2</v>
      </c>
      <c r="G25" s="33">
        <f>F25</f>
        <v>2</v>
      </c>
      <c r="H25" s="42"/>
      <c r="I25" s="42"/>
      <c r="J25" s="42"/>
      <c r="K25" s="43"/>
      <c r="L25" s="43"/>
      <c r="M25" s="4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0.100000000000001" customHeight="1" x14ac:dyDescent="0.2">
      <c r="A26" s="110" t="s">
        <v>141</v>
      </c>
      <c r="B26" s="111"/>
      <c r="C26" s="111"/>
      <c r="D26" s="111"/>
      <c r="E26" s="111"/>
      <c r="F26" s="112"/>
      <c r="G26" s="36">
        <v>2</v>
      </c>
      <c r="H26" s="42"/>
      <c r="I26" s="42"/>
      <c r="J26" s="42"/>
      <c r="K26" s="43"/>
      <c r="L26" s="43"/>
      <c r="M26" s="44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0.25" customHeight="1" x14ac:dyDescent="0.2">
      <c r="A27" s="37" t="s">
        <v>30</v>
      </c>
      <c r="B27" s="38" t="s">
        <v>31</v>
      </c>
      <c r="C27" s="39" t="s">
        <v>5</v>
      </c>
      <c r="D27" s="39" t="s">
        <v>6</v>
      </c>
      <c r="E27" s="40" t="s">
        <v>7</v>
      </c>
      <c r="F27" s="39" t="s">
        <v>8</v>
      </c>
      <c r="G27" s="41" t="s">
        <v>9</v>
      </c>
      <c r="H27" s="11"/>
      <c r="I27" s="11"/>
      <c r="J27" s="11"/>
      <c r="K27" s="12"/>
      <c r="L27" s="12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">
      <c r="A28" s="29" t="s">
        <v>32</v>
      </c>
      <c r="B28" s="34" t="s">
        <v>33</v>
      </c>
      <c r="C28" s="31">
        <v>1</v>
      </c>
      <c r="D28" s="31">
        <v>6</v>
      </c>
      <c r="E28" s="32" t="s">
        <v>146</v>
      </c>
      <c r="F28" s="1">
        <v>0</v>
      </c>
      <c r="G28" s="33">
        <f>IF(F28&gt;D28,D28*C28,F28*C28)</f>
        <v>0</v>
      </c>
      <c r="H28" s="12"/>
      <c r="I28" s="11"/>
      <c r="J28" s="11"/>
      <c r="K28" s="12"/>
      <c r="L28" s="12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2">
      <c r="A29" s="29" t="s">
        <v>34</v>
      </c>
      <c r="B29" s="34" t="s">
        <v>35</v>
      </c>
      <c r="C29" s="31">
        <v>1</v>
      </c>
      <c r="D29" s="31">
        <v>4</v>
      </c>
      <c r="E29" s="32" t="s">
        <v>146</v>
      </c>
      <c r="F29" s="1">
        <v>0</v>
      </c>
      <c r="G29" s="33">
        <f t="shared" ref="G29:G32" si="0">IF(F29&gt;D29,D29*C29,F29*C29)</f>
        <v>0</v>
      </c>
      <c r="H29" s="12"/>
      <c r="I29" s="11"/>
      <c r="J29" s="11"/>
      <c r="K29" s="12"/>
      <c r="L29" s="12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5.5" customHeight="1" x14ac:dyDescent="0.2">
      <c r="A30" s="29" t="s">
        <v>36</v>
      </c>
      <c r="B30" s="30" t="s">
        <v>37</v>
      </c>
      <c r="C30" s="31">
        <v>2</v>
      </c>
      <c r="D30" s="31">
        <v>4</v>
      </c>
      <c r="E30" s="32" t="s">
        <v>38</v>
      </c>
      <c r="F30" s="1">
        <v>0</v>
      </c>
      <c r="G30" s="33">
        <f t="shared" si="0"/>
        <v>0</v>
      </c>
      <c r="H30" s="12"/>
      <c r="I30" s="11"/>
      <c r="J30" s="11"/>
      <c r="K30" s="12"/>
      <c r="L30" s="12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" customHeight="1" x14ac:dyDescent="0.2">
      <c r="A31" s="29" t="s">
        <v>39</v>
      </c>
      <c r="B31" s="34" t="s">
        <v>40</v>
      </c>
      <c r="C31" s="31">
        <v>2</v>
      </c>
      <c r="D31" s="31">
        <v>1</v>
      </c>
      <c r="E31" s="32" t="s">
        <v>146</v>
      </c>
      <c r="F31" s="1">
        <v>0</v>
      </c>
      <c r="G31" s="33">
        <f t="shared" si="0"/>
        <v>0</v>
      </c>
      <c r="H31" s="12"/>
      <c r="I31" s="11"/>
      <c r="J31" s="11"/>
      <c r="K31" s="12"/>
      <c r="L31" s="12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28.5" customHeight="1" x14ac:dyDescent="0.2">
      <c r="A32" s="29" t="s">
        <v>41</v>
      </c>
      <c r="B32" s="46" t="s">
        <v>42</v>
      </c>
      <c r="C32" s="31">
        <v>10</v>
      </c>
      <c r="D32" s="31">
        <v>1</v>
      </c>
      <c r="E32" s="32" t="s">
        <v>43</v>
      </c>
      <c r="F32" s="1">
        <v>0</v>
      </c>
      <c r="G32" s="33">
        <f t="shared" si="0"/>
        <v>0</v>
      </c>
      <c r="H32" s="12"/>
      <c r="I32" s="11"/>
      <c r="J32" s="11"/>
      <c r="K32" s="12"/>
      <c r="L32" s="12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20.100000000000001" customHeight="1" x14ac:dyDescent="0.2">
      <c r="A33" s="110" t="s">
        <v>141</v>
      </c>
      <c r="B33" s="111"/>
      <c r="C33" s="111"/>
      <c r="D33" s="111"/>
      <c r="E33" s="111"/>
      <c r="F33" s="112"/>
      <c r="G33" s="36">
        <f>IF(SUM(G28:G32)&gt;10,10,SUM(G28:G32))</f>
        <v>0</v>
      </c>
      <c r="H33" s="12"/>
      <c r="I33" s="11"/>
      <c r="J33" s="11"/>
      <c r="K33" s="12"/>
      <c r="L33" s="12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7.25" customHeight="1" x14ac:dyDescent="0.2">
      <c r="A34" s="37" t="s">
        <v>44</v>
      </c>
      <c r="B34" s="47" t="s">
        <v>45</v>
      </c>
      <c r="C34" s="39" t="s">
        <v>5</v>
      </c>
      <c r="D34" s="39" t="s">
        <v>6</v>
      </c>
      <c r="E34" s="40" t="s">
        <v>7</v>
      </c>
      <c r="F34" s="39" t="s">
        <v>8</v>
      </c>
      <c r="G34" s="41" t="s">
        <v>9</v>
      </c>
      <c r="H34" s="11"/>
      <c r="I34" s="23"/>
      <c r="J34" s="23"/>
      <c r="K34" s="12"/>
      <c r="L34" s="12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0.100000000000001" customHeight="1" x14ac:dyDescent="0.2">
      <c r="A35" s="29" t="s">
        <v>46</v>
      </c>
      <c r="B35" s="45" t="s">
        <v>47</v>
      </c>
      <c r="C35" s="31">
        <v>8</v>
      </c>
      <c r="D35" s="31">
        <v>1</v>
      </c>
      <c r="E35" s="32" t="s">
        <v>149</v>
      </c>
      <c r="F35" s="1">
        <v>0</v>
      </c>
      <c r="G35" s="33">
        <f t="shared" ref="G35:G36" si="1">IF(F35&gt;D35,D35*C35,F35*C35)</f>
        <v>0</v>
      </c>
      <c r="H35" s="11"/>
      <c r="I35" s="23"/>
      <c r="J35" s="23"/>
      <c r="K35" s="12"/>
      <c r="L35" s="12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0.100000000000001" customHeight="1" x14ac:dyDescent="0.2">
      <c r="A36" s="29" t="s">
        <v>48</v>
      </c>
      <c r="B36" s="45" t="s">
        <v>49</v>
      </c>
      <c r="C36" s="31">
        <v>1</v>
      </c>
      <c r="D36" s="31">
        <v>2</v>
      </c>
      <c r="E36" s="32" t="s">
        <v>145</v>
      </c>
      <c r="F36" s="1">
        <v>0</v>
      </c>
      <c r="G36" s="33">
        <f t="shared" si="1"/>
        <v>0</v>
      </c>
      <c r="H36" s="11"/>
      <c r="I36" s="23"/>
      <c r="J36" s="23"/>
      <c r="K36" s="12"/>
      <c r="L36" s="12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0.100000000000001" customHeight="1" thickBot="1" x14ac:dyDescent="0.25">
      <c r="A37" s="113" t="s">
        <v>141</v>
      </c>
      <c r="B37" s="114"/>
      <c r="C37" s="114"/>
      <c r="D37" s="114"/>
      <c r="E37" s="114"/>
      <c r="F37" s="115"/>
      <c r="G37" s="48">
        <f>IF(SUM(G35:G36)&gt;10,10,SUM(G35:G36))</f>
        <v>0</v>
      </c>
      <c r="H37" s="11"/>
      <c r="I37" s="23"/>
      <c r="J37" s="23"/>
      <c r="K37" s="12"/>
      <c r="L37" s="12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s="22" customFormat="1" ht="21.95" customHeight="1" thickBot="1" x14ac:dyDescent="0.25">
      <c r="A38" s="118" t="s">
        <v>144</v>
      </c>
      <c r="B38" s="119"/>
      <c r="C38" s="119"/>
      <c r="D38" s="119"/>
      <c r="E38" s="119"/>
      <c r="F38" s="120"/>
      <c r="G38" s="58">
        <f>IF(G19+G23+G26+G33+G37&gt;40,40,G19+G23+G26+G33+G37)</f>
        <v>2</v>
      </c>
      <c r="H38" s="19"/>
      <c r="I38" s="49"/>
      <c r="J38" s="49"/>
      <c r="K38" s="20"/>
      <c r="L38" s="20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</row>
    <row r="39" spans="1:26" ht="24.75" customHeight="1" thickBot="1" x14ac:dyDescent="0.3">
      <c r="A39" s="90" t="s">
        <v>50</v>
      </c>
      <c r="B39" s="91"/>
      <c r="C39" s="91"/>
      <c r="D39" s="91"/>
      <c r="E39" s="91"/>
      <c r="F39" s="91"/>
      <c r="G39" s="92"/>
      <c r="H39" s="23"/>
      <c r="I39" s="23"/>
      <c r="J39" s="23"/>
      <c r="K39" s="12"/>
      <c r="L39" s="12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24.75" customHeight="1" x14ac:dyDescent="0.2">
      <c r="A40" s="24" t="s">
        <v>51</v>
      </c>
      <c r="B40" s="25" t="s">
        <v>52</v>
      </c>
      <c r="C40" s="26" t="s">
        <v>5</v>
      </c>
      <c r="D40" s="26" t="s">
        <v>6</v>
      </c>
      <c r="E40" s="27" t="s">
        <v>7</v>
      </c>
      <c r="F40" s="26" t="s">
        <v>8</v>
      </c>
      <c r="G40" s="28" t="s">
        <v>9</v>
      </c>
      <c r="H40" s="11"/>
      <c r="I40" s="11"/>
      <c r="J40" s="12"/>
      <c r="K40" s="11"/>
      <c r="L40" s="12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25.5" customHeight="1" x14ac:dyDescent="0.2">
      <c r="A41" s="50" t="s">
        <v>53</v>
      </c>
      <c r="B41" s="51" t="s">
        <v>54</v>
      </c>
      <c r="C41" s="52">
        <v>4</v>
      </c>
      <c r="D41" s="52">
        <v>3</v>
      </c>
      <c r="E41" s="32" t="s">
        <v>145</v>
      </c>
      <c r="F41" s="1">
        <v>0</v>
      </c>
      <c r="G41" s="33">
        <f t="shared" ref="G41:G47" si="2">IF(F41&gt;D41,D41*C41,F41*C41)</f>
        <v>0</v>
      </c>
      <c r="H41" s="12"/>
      <c r="I41" s="11"/>
      <c r="J41" s="12"/>
      <c r="K41" s="12"/>
      <c r="L41" s="12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27" customHeight="1" x14ac:dyDescent="0.2">
      <c r="A42" s="50" t="s">
        <v>55</v>
      </c>
      <c r="B42" s="51" t="s">
        <v>56</v>
      </c>
      <c r="C42" s="52">
        <v>6</v>
      </c>
      <c r="D42" s="52">
        <v>2</v>
      </c>
      <c r="E42" s="32" t="s">
        <v>145</v>
      </c>
      <c r="F42" s="1">
        <v>0</v>
      </c>
      <c r="G42" s="33">
        <f t="shared" si="2"/>
        <v>0</v>
      </c>
      <c r="H42" s="12"/>
      <c r="I42" s="11"/>
      <c r="J42" s="12"/>
      <c r="K42" s="12"/>
      <c r="L42" s="12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5.5" customHeight="1" x14ac:dyDescent="0.2">
      <c r="A43" s="50" t="s">
        <v>57</v>
      </c>
      <c r="B43" s="46" t="s">
        <v>58</v>
      </c>
      <c r="C43" s="52">
        <v>3</v>
      </c>
      <c r="D43" s="52">
        <v>2</v>
      </c>
      <c r="E43" s="32" t="s">
        <v>145</v>
      </c>
      <c r="F43" s="1">
        <v>0</v>
      </c>
      <c r="G43" s="33">
        <f t="shared" si="2"/>
        <v>0</v>
      </c>
      <c r="H43" s="12"/>
      <c r="I43" s="11"/>
      <c r="J43" s="12"/>
      <c r="K43" s="12"/>
      <c r="L43" s="12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1.5" customHeight="1" x14ac:dyDescent="0.2">
      <c r="A44" s="50" t="s">
        <v>59</v>
      </c>
      <c r="B44" s="46" t="s">
        <v>60</v>
      </c>
      <c r="C44" s="52">
        <v>2</v>
      </c>
      <c r="D44" s="52">
        <v>4</v>
      </c>
      <c r="E44" s="32" t="s">
        <v>146</v>
      </c>
      <c r="F44" s="1">
        <v>0</v>
      </c>
      <c r="G44" s="33">
        <f t="shared" si="2"/>
        <v>0</v>
      </c>
      <c r="H44" s="12"/>
      <c r="I44" s="11"/>
      <c r="J44" s="12"/>
      <c r="K44" s="12"/>
      <c r="L44" s="12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3.5" customHeight="1" x14ac:dyDescent="0.2">
      <c r="A45" s="50" t="s">
        <v>61</v>
      </c>
      <c r="B45" s="46" t="s">
        <v>62</v>
      </c>
      <c r="C45" s="52">
        <v>16</v>
      </c>
      <c r="D45" s="52">
        <v>1</v>
      </c>
      <c r="E45" s="32" t="s">
        <v>147</v>
      </c>
      <c r="F45" s="1">
        <v>0</v>
      </c>
      <c r="G45" s="33">
        <f t="shared" si="2"/>
        <v>0</v>
      </c>
      <c r="H45" s="12"/>
      <c r="I45" s="11"/>
      <c r="J45" s="12"/>
      <c r="K45" s="12"/>
      <c r="L45" s="12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7" customHeight="1" x14ac:dyDescent="0.2">
      <c r="A46" s="50" t="s">
        <v>63</v>
      </c>
      <c r="B46" s="46" t="s">
        <v>64</v>
      </c>
      <c r="C46" s="52">
        <v>8</v>
      </c>
      <c r="D46" s="52">
        <v>1</v>
      </c>
      <c r="E46" s="53" t="s">
        <v>148</v>
      </c>
      <c r="F46" s="1">
        <v>0</v>
      </c>
      <c r="G46" s="33">
        <f t="shared" si="2"/>
        <v>0</v>
      </c>
      <c r="H46" s="12"/>
      <c r="I46" s="11"/>
      <c r="J46" s="12"/>
      <c r="K46" s="12"/>
      <c r="L46" s="12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4" customHeight="1" x14ac:dyDescent="0.2">
      <c r="A47" s="54" t="s">
        <v>65</v>
      </c>
      <c r="B47" s="55" t="s">
        <v>66</v>
      </c>
      <c r="C47" s="56">
        <v>16</v>
      </c>
      <c r="D47" s="56">
        <v>1</v>
      </c>
      <c r="E47" s="57" t="s">
        <v>148</v>
      </c>
      <c r="F47" s="2">
        <v>0</v>
      </c>
      <c r="G47" s="33">
        <f t="shared" si="2"/>
        <v>0</v>
      </c>
      <c r="H47" s="12"/>
      <c r="I47" s="11"/>
      <c r="J47" s="12"/>
      <c r="K47" s="12"/>
      <c r="L47" s="12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4" customHeight="1" thickBot="1" x14ac:dyDescent="0.25">
      <c r="A48" s="116" t="s">
        <v>141</v>
      </c>
      <c r="B48" s="117"/>
      <c r="C48" s="117"/>
      <c r="D48" s="117"/>
      <c r="E48" s="117"/>
      <c r="F48" s="117"/>
      <c r="G48" s="58">
        <f>IF(SUM(G41:G47)&gt;18,18,SUM(G41:G47))</f>
        <v>0</v>
      </c>
      <c r="H48" s="11"/>
      <c r="I48" s="11"/>
      <c r="J48" s="11"/>
      <c r="K48" s="12"/>
      <c r="L48" s="12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24" customHeight="1" thickBot="1" x14ac:dyDescent="0.25">
      <c r="A49" s="59"/>
      <c r="B49" s="59"/>
      <c r="C49" s="59"/>
      <c r="D49" s="59"/>
      <c r="E49" s="59"/>
      <c r="F49" s="59"/>
      <c r="G49" s="60"/>
      <c r="H49" s="11"/>
      <c r="I49" s="11"/>
      <c r="J49" s="11"/>
      <c r="K49" s="12"/>
      <c r="L49" s="12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24.75" customHeight="1" thickBot="1" x14ac:dyDescent="0.3">
      <c r="A50" s="90" t="s">
        <v>67</v>
      </c>
      <c r="B50" s="91"/>
      <c r="C50" s="91"/>
      <c r="D50" s="91"/>
      <c r="E50" s="91"/>
      <c r="F50" s="91"/>
      <c r="G50" s="92"/>
      <c r="H50" s="11"/>
      <c r="I50" s="11"/>
      <c r="J50" s="11"/>
      <c r="K50" s="12"/>
      <c r="L50" s="12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23.25" customHeight="1" x14ac:dyDescent="0.2">
      <c r="A51" s="24" t="s">
        <v>68</v>
      </c>
      <c r="B51" s="61" t="s">
        <v>69</v>
      </c>
      <c r="C51" s="26" t="s">
        <v>5</v>
      </c>
      <c r="D51" s="26" t="s">
        <v>6</v>
      </c>
      <c r="E51" s="27" t="s">
        <v>7</v>
      </c>
      <c r="F51" s="26" t="s">
        <v>8</v>
      </c>
      <c r="G51" s="28" t="s">
        <v>9</v>
      </c>
      <c r="H51" s="23"/>
      <c r="I51" s="12"/>
      <c r="J51" s="11"/>
      <c r="K51" s="12"/>
      <c r="L51" s="12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4.75" customHeight="1" x14ac:dyDescent="0.2">
      <c r="A52" s="29" t="s">
        <v>70</v>
      </c>
      <c r="B52" s="30" t="s">
        <v>71</v>
      </c>
      <c r="C52" s="52">
        <v>4</v>
      </c>
      <c r="D52" s="52">
        <v>3</v>
      </c>
      <c r="E52" s="32" t="s">
        <v>145</v>
      </c>
      <c r="F52" s="1">
        <v>0</v>
      </c>
      <c r="G52" s="33">
        <f t="shared" ref="G52:G60" si="3">IF(F52&gt;D52,D52*C52,F52*C52)</f>
        <v>0</v>
      </c>
      <c r="H52" s="11"/>
      <c r="I52" s="12"/>
      <c r="J52" s="12"/>
      <c r="K52" s="12"/>
      <c r="L52" s="12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6.25" customHeight="1" x14ac:dyDescent="0.2">
      <c r="A53" s="29" t="s">
        <v>72</v>
      </c>
      <c r="B53" s="30" t="s">
        <v>73</v>
      </c>
      <c r="C53" s="52">
        <v>6</v>
      </c>
      <c r="D53" s="52">
        <v>2</v>
      </c>
      <c r="E53" s="32" t="s">
        <v>145</v>
      </c>
      <c r="F53" s="1">
        <v>0</v>
      </c>
      <c r="G53" s="33">
        <f t="shared" si="3"/>
        <v>0</v>
      </c>
      <c r="H53" s="11"/>
      <c r="I53" s="12"/>
      <c r="J53" s="12"/>
      <c r="K53" s="12"/>
      <c r="L53" s="12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4.75" customHeight="1" x14ac:dyDescent="0.2">
      <c r="A54" s="29" t="s">
        <v>74</v>
      </c>
      <c r="B54" s="30" t="s">
        <v>75</v>
      </c>
      <c r="C54" s="52">
        <v>3</v>
      </c>
      <c r="D54" s="52">
        <v>2</v>
      </c>
      <c r="E54" s="32" t="s">
        <v>145</v>
      </c>
      <c r="F54" s="1">
        <v>0</v>
      </c>
      <c r="G54" s="33">
        <f t="shared" si="3"/>
        <v>0</v>
      </c>
      <c r="H54" s="11"/>
      <c r="I54" s="12"/>
      <c r="J54" s="12"/>
      <c r="K54" s="12"/>
      <c r="L54" s="12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customHeight="1" x14ac:dyDescent="0.2">
      <c r="A55" s="29" t="s">
        <v>76</v>
      </c>
      <c r="B55" s="34" t="s">
        <v>77</v>
      </c>
      <c r="C55" s="52">
        <v>16</v>
      </c>
      <c r="D55" s="52">
        <v>1</v>
      </c>
      <c r="E55" s="32" t="s">
        <v>150</v>
      </c>
      <c r="F55" s="1">
        <v>0</v>
      </c>
      <c r="G55" s="33">
        <f t="shared" si="3"/>
        <v>0</v>
      </c>
      <c r="H55" s="11"/>
      <c r="I55" s="12"/>
      <c r="J55" s="12"/>
      <c r="K55" s="12"/>
      <c r="L55" s="12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customHeight="1" x14ac:dyDescent="0.2">
      <c r="A56" s="29" t="s">
        <v>78</v>
      </c>
      <c r="B56" s="34" t="s">
        <v>79</v>
      </c>
      <c r="C56" s="52">
        <v>5</v>
      </c>
      <c r="D56" s="52">
        <v>1</v>
      </c>
      <c r="E56" s="32" t="s">
        <v>150</v>
      </c>
      <c r="F56" s="1">
        <v>0</v>
      </c>
      <c r="G56" s="33">
        <f t="shared" si="3"/>
        <v>0</v>
      </c>
      <c r="H56" s="11"/>
      <c r="I56" s="12"/>
      <c r="J56" s="12"/>
      <c r="K56" s="12"/>
      <c r="L56" s="12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customHeight="1" x14ac:dyDescent="0.2">
      <c r="A57" s="29" t="s">
        <v>80</v>
      </c>
      <c r="B57" s="34" t="s">
        <v>81</v>
      </c>
      <c r="C57" s="52">
        <v>3</v>
      </c>
      <c r="D57" s="52">
        <v>1</v>
      </c>
      <c r="E57" s="32" t="s">
        <v>152</v>
      </c>
      <c r="F57" s="1">
        <v>0</v>
      </c>
      <c r="G57" s="33">
        <f t="shared" si="3"/>
        <v>0</v>
      </c>
      <c r="H57" s="11"/>
      <c r="I57" s="12"/>
      <c r="J57" s="12"/>
      <c r="K57" s="12"/>
      <c r="L57" s="12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26.25" customHeight="1" x14ac:dyDescent="0.2">
      <c r="A58" s="29" t="s">
        <v>82</v>
      </c>
      <c r="B58" s="34" t="s">
        <v>83</v>
      </c>
      <c r="C58" s="62">
        <v>0.05</v>
      </c>
      <c r="D58" s="52">
        <v>240</v>
      </c>
      <c r="E58" s="53" t="s">
        <v>17</v>
      </c>
      <c r="F58" s="1">
        <v>0</v>
      </c>
      <c r="G58" s="33">
        <f t="shared" si="3"/>
        <v>0</v>
      </c>
      <c r="H58" s="11"/>
      <c r="I58" s="12"/>
      <c r="J58" s="12"/>
      <c r="K58" s="12"/>
      <c r="L58" s="12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customHeight="1" x14ac:dyDescent="0.2">
      <c r="A59" s="29" t="s">
        <v>84</v>
      </c>
      <c r="B59" s="34" t="s">
        <v>85</v>
      </c>
      <c r="C59" s="62">
        <v>0.05</v>
      </c>
      <c r="D59" s="52">
        <f>D58/2</f>
        <v>120</v>
      </c>
      <c r="E59" s="53" t="s">
        <v>22</v>
      </c>
      <c r="F59" s="63">
        <f>IF(F58&gt;D58,D59,(F58/2))</f>
        <v>0</v>
      </c>
      <c r="G59" s="33">
        <f t="shared" si="3"/>
        <v>0</v>
      </c>
      <c r="H59" s="11"/>
      <c r="I59" s="12"/>
      <c r="J59" s="12"/>
      <c r="K59" s="12"/>
      <c r="L59" s="12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customHeight="1" x14ac:dyDescent="0.2">
      <c r="A60" s="29" t="s">
        <v>86</v>
      </c>
      <c r="B60" s="45" t="s">
        <v>87</v>
      </c>
      <c r="C60" s="64">
        <v>1</v>
      </c>
      <c r="D60" s="64">
        <v>2</v>
      </c>
      <c r="E60" s="53" t="s">
        <v>151</v>
      </c>
      <c r="F60" s="1">
        <v>0</v>
      </c>
      <c r="G60" s="33">
        <f t="shared" si="3"/>
        <v>0</v>
      </c>
      <c r="H60" s="11"/>
      <c r="I60" s="12"/>
      <c r="J60" s="12"/>
      <c r="K60" s="12"/>
      <c r="L60" s="12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4" customHeight="1" thickBot="1" x14ac:dyDescent="0.25">
      <c r="A61" s="113" t="s">
        <v>141</v>
      </c>
      <c r="B61" s="114"/>
      <c r="C61" s="114"/>
      <c r="D61" s="114"/>
      <c r="E61" s="114"/>
      <c r="F61" s="115"/>
      <c r="G61" s="48">
        <f>IF(SUM(G52:G60)&gt;18,18,SUM(G52:G60))</f>
        <v>0</v>
      </c>
      <c r="H61" s="11"/>
      <c r="I61" s="11"/>
      <c r="J61" s="12"/>
      <c r="K61" s="12"/>
      <c r="L61" s="12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7.5" customHeight="1" thickBot="1" x14ac:dyDescent="0.25">
      <c r="A62" s="59"/>
      <c r="B62" s="59"/>
      <c r="C62" s="59"/>
      <c r="D62" s="59"/>
      <c r="E62" s="59"/>
      <c r="F62" s="59"/>
      <c r="G62" s="14"/>
      <c r="H62" s="11"/>
      <c r="I62" s="11"/>
      <c r="J62" s="12"/>
      <c r="K62" s="12"/>
      <c r="L62" s="12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4.75" customHeight="1" thickBot="1" x14ac:dyDescent="0.3">
      <c r="A63" s="90" t="s">
        <v>88</v>
      </c>
      <c r="B63" s="91"/>
      <c r="C63" s="91"/>
      <c r="D63" s="91"/>
      <c r="E63" s="91"/>
      <c r="F63" s="91"/>
      <c r="G63" s="92"/>
      <c r="H63" s="23"/>
      <c r="I63" s="11"/>
      <c r="J63" s="11"/>
      <c r="K63" s="12"/>
      <c r="L63" s="12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3.5" customHeight="1" x14ac:dyDescent="0.2">
      <c r="A64" s="37" t="s">
        <v>89</v>
      </c>
      <c r="B64" s="47" t="s">
        <v>90</v>
      </c>
      <c r="C64" s="39" t="s">
        <v>5</v>
      </c>
      <c r="D64" s="39" t="s">
        <v>6</v>
      </c>
      <c r="E64" s="40" t="s">
        <v>7</v>
      </c>
      <c r="F64" s="39" t="s">
        <v>8</v>
      </c>
      <c r="G64" s="41" t="s">
        <v>9</v>
      </c>
      <c r="H64" s="11"/>
      <c r="I64" s="11"/>
      <c r="J64" s="11"/>
      <c r="K64" s="12"/>
      <c r="L64" s="12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customHeight="1" x14ac:dyDescent="0.2">
      <c r="A65" s="29" t="s">
        <v>91</v>
      </c>
      <c r="B65" s="34" t="s">
        <v>92</v>
      </c>
      <c r="C65" s="52">
        <v>18</v>
      </c>
      <c r="D65" s="52">
        <v>1</v>
      </c>
      <c r="E65" s="32" t="s">
        <v>93</v>
      </c>
      <c r="F65" s="1">
        <v>0</v>
      </c>
      <c r="G65" s="33">
        <f t="shared" ref="G65:G72" si="4">IF(F65&gt;D65,D65*C65,F65*C65)</f>
        <v>0</v>
      </c>
      <c r="H65" s="11"/>
      <c r="I65" s="11"/>
      <c r="J65" s="11"/>
      <c r="K65" s="12"/>
      <c r="L65" s="12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customHeight="1" x14ac:dyDescent="0.2">
      <c r="A66" s="29" t="s">
        <v>94</v>
      </c>
      <c r="B66" s="34" t="s">
        <v>95</v>
      </c>
      <c r="C66" s="52">
        <v>18</v>
      </c>
      <c r="D66" s="52">
        <v>1</v>
      </c>
      <c r="E66" s="63" t="s">
        <v>96</v>
      </c>
      <c r="F66" s="1">
        <v>0</v>
      </c>
      <c r="G66" s="33">
        <f t="shared" si="4"/>
        <v>0</v>
      </c>
      <c r="H66" s="11"/>
      <c r="I66" s="11"/>
      <c r="J66" s="11"/>
      <c r="K66" s="12"/>
      <c r="L66" s="12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customHeight="1" x14ac:dyDescent="0.2">
      <c r="A67" s="29" t="s">
        <v>97</v>
      </c>
      <c r="B67" s="34" t="s">
        <v>98</v>
      </c>
      <c r="C67" s="52">
        <v>18</v>
      </c>
      <c r="D67" s="52">
        <v>1</v>
      </c>
      <c r="E67" s="63" t="s">
        <v>99</v>
      </c>
      <c r="F67" s="1">
        <v>0</v>
      </c>
      <c r="G67" s="33">
        <f t="shared" si="4"/>
        <v>0</v>
      </c>
      <c r="H67" s="11"/>
      <c r="I67" s="11"/>
      <c r="J67" s="11"/>
      <c r="K67" s="12"/>
      <c r="L67" s="12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customHeight="1" x14ac:dyDescent="0.2">
      <c r="A68" s="29" t="s">
        <v>100</v>
      </c>
      <c r="B68" s="34" t="s">
        <v>101</v>
      </c>
      <c r="C68" s="52">
        <v>18</v>
      </c>
      <c r="D68" s="52">
        <v>1</v>
      </c>
      <c r="E68" s="63" t="s">
        <v>102</v>
      </c>
      <c r="F68" s="1">
        <v>0</v>
      </c>
      <c r="G68" s="33">
        <f t="shared" si="4"/>
        <v>0</v>
      </c>
      <c r="H68" s="11"/>
      <c r="I68" s="11"/>
      <c r="J68" s="11"/>
      <c r="K68" s="12"/>
      <c r="L68" s="12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customHeight="1" x14ac:dyDescent="0.2">
      <c r="A69" s="29" t="s">
        <v>103</v>
      </c>
      <c r="B69" s="34" t="s">
        <v>104</v>
      </c>
      <c r="C69" s="52">
        <v>18</v>
      </c>
      <c r="D69" s="52">
        <v>1</v>
      </c>
      <c r="E69" s="63" t="s">
        <v>105</v>
      </c>
      <c r="F69" s="1">
        <v>0</v>
      </c>
      <c r="G69" s="33">
        <f t="shared" si="4"/>
        <v>0</v>
      </c>
      <c r="H69" s="11"/>
      <c r="I69" s="11"/>
      <c r="J69" s="11"/>
      <c r="K69" s="12"/>
      <c r="L69" s="12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customHeight="1" x14ac:dyDescent="0.2">
      <c r="A70" s="29" t="s">
        <v>106</v>
      </c>
      <c r="B70" s="34" t="s">
        <v>107</v>
      </c>
      <c r="C70" s="52">
        <v>18</v>
      </c>
      <c r="D70" s="52">
        <v>1</v>
      </c>
      <c r="E70" s="63" t="s">
        <v>108</v>
      </c>
      <c r="F70" s="1">
        <v>0</v>
      </c>
      <c r="G70" s="33">
        <f t="shared" si="4"/>
        <v>0</v>
      </c>
      <c r="H70" s="11"/>
      <c r="I70" s="11"/>
      <c r="J70" s="11"/>
      <c r="K70" s="12"/>
      <c r="L70" s="12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customHeight="1" x14ac:dyDescent="0.2">
      <c r="A71" s="29" t="s">
        <v>109</v>
      </c>
      <c r="B71" s="45" t="s">
        <v>110</v>
      </c>
      <c r="C71" s="52">
        <v>18</v>
      </c>
      <c r="D71" s="64">
        <v>1</v>
      </c>
      <c r="E71" s="63" t="s">
        <v>113</v>
      </c>
      <c r="F71" s="1">
        <v>0</v>
      </c>
      <c r="G71" s="33">
        <f t="shared" si="4"/>
        <v>0</v>
      </c>
      <c r="H71" s="11"/>
      <c r="I71" s="11"/>
      <c r="J71" s="11"/>
      <c r="K71" s="12"/>
      <c r="L71" s="12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customHeight="1" x14ac:dyDescent="0.2">
      <c r="A72" s="29" t="s">
        <v>114</v>
      </c>
      <c r="B72" s="34" t="s">
        <v>115</v>
      </c>
      <c r="C72" s="52">
        <v>18</v>
      </c>
      <c r="D72" s="52">
        <v>1</v>
      </c>
      <c r="E72" s="63" t="s">
        <v>116</v>
      </c>
      <c r="F72" s="1">
        <v>0</v>
      </c>
      <c r="G72" s="33">
        <f t="shared" si="4"/>
        <v>0</v>
      </c>
      <c r="H72" s="11"/>
      <c r="I72" s="11"/>
      <c r="J72" s="11"/>
      <c r="K72" s="12"/>
      <c r="L72" s="12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1" customHeight="1" thickBot="1" x14ac:dyDescent="0.25">
      <c r="A73" s="113" t="s">
        <v>141</v>
      </c>
      <c r="B73" s="114"/>
      <c r="C73" s="114"/>
      <c r="D73" s="114"/>
      <c r="E73" s="114"/>
      <c r="F73" s="115"/>
      <c r="G73" s="48">
        <f>IF(SUM(G65:G72)&gt;18,18,SUM(G65:G72))</f>
        <v>0</v>
      </c>
      <c r="H73" s="11"/>
      <c r="I73" s="11"/>
      <c r="J73" s="11"/>
      <c r="K73" s="12"/>
      <c r="L73" s="12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" customHeight="1" thickBot="1" x14ac:dyDescent="0.25">
      <c r="A74" s="59"/>
      <c r="B74" s="59"/>
      <c r="C74" s="59"/>
      <c r="D74" s="59"/>
      <c r="E74" s="59"/>
      <c r="F74" s="59"/>
      <c r="G74" s="14"/>
      <c r="H74" s="11"/>
      <c r="I74" s="11"/>
      <c r="J74" s="11"/>
      <c r="K74" s="12"/>
      <c r="L74" s="12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4.75" customHeight="1" thickBot="1" x14ac:dyDescent="0.3">
      <c r="A75" s="90" t="s">
        <v>121</v>
      </c>
      <c r="B75" s="91"/>
      <c r="C75" s="91"/>
      <c r="D75" s="91"/>
      <c r="E75" s="91"/>
      <c r="F75" s="91"/>
      <c r="G75" s="92"/>
      <c r="H75" s="65"/>
      <c r="I75" s="65"/>
      <c r="J75" s="65"/>
      <c r="K75" s="66"/>
      <c r="L75" s="66"/>
      <c r="M75" s="67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" customHeight="1" x14ac:dyDescent="0.2">
      <c r="A76" s="68" t="s">
        <v>123</v>
      </c>
      <c r="B76" s="38" t="s">
        <v>111</v>
      </c>
      <c r="C76" s="40" t="s">
        <v>5</v>
      </c>
      <c r="D76" s="40" t="s">
        <v>6</v>
      </c>
      <c r="E76" s="40" t="s">
        <v>7</v>
      </c>
      <c r="F76" s="40" t="s">
        <v>8</v>
      </c>
      <c r="G76" s="40" t="s">
        <v>9</v>
      </c>
      <c r="H76" s="65"/>
      <c r="I76" s="65"/>
      <c r="J76" s="65"/>
      <c r="K76" s="66"/>
      <c r="L76" s="66"/>
      <c r="M76" s="67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customHeight="1" x14ac:dyDescent="0.2">
      <c r="A77" s="69" t="s">
        <v>126</v>
      </c>
      <c r="B77" s="34" t="s">
        <v>112</v>
      </c>
      <c r="C77" s="52">
        <v>3</v>
      </c>
      <c r="D77" s="31">
        <v>1</v>
      </c>
      <c r="E77" s="32" t="s">
        <v>29</v>
      </c>
      <c r="F77" s="1">
        <v>0</v>
      </c>
      <c r="G77" s="33">
        <f t="shared" ref="G77:G85" si="5">IF(F77&gt;D77,D77*C77,F77*C77)</f>
        <v>0</v>
      </c>
      <c r="H77" s="11"/>
      <c r="I77" s="11"/>
      <c r="J77" s="11"/>
      <c r="K77" s="12"/>
      <c r="L77" s="12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customHeight="1" x14ac:dyDescent="0.2">
      <c r="A78" s="69" t="s">
        <v>130</v>
      </c>
      <c r="B78" s="34" t="s">
        <v>117</v>
      </c>
      <c r="C78" s="52">
        <v>8</v>
      </c>
      <c r="D78" s="31">
        <v>1</v>
      </c>
      <c r="E78" s="32" t="s">
        <v>29</v>
      </c>
      <c r="F78" s="1">
        <v>0</v>
      </c>
      <c r="G78" s="33">
        <f t="shared" si="5"/>
        <v>0</v>
      </c>
      <c r="H78" s="11"/>
      <c r="I78" s="11"/>
      <c r="J78" s="11"/>
      <c r="K78" s="12"/>
      <c r="L78" s="12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customHeight="1" x14ac:dyDescent="0.2">
      <c r="A79" s="69" t="s">
        <v>131</v>
      </c>
      <c r="B79" s="34" t="s">
        <v>118</v>
      </c>
      <c r="C79" s="52">
        <v>4</v>
      </c>
      <c r="D79" s="31">
        <v>1</v>
      </c>
      <c r="E79" s="32" t="s">
        <v>29</v>
      </c>
      <c r="F79" s="1">
        <v>0</v>
      </c>
      <c r="G79" s="33">
        <f t="shared" si="5"/>
        <v>0</v>
      </c>
      <c r="H79" s="11"/>
      <c r="I79" s="11"/>
      <c r="J79" s="11"/>
      <c r="K79" s="12"/>
      <c r="L79" s="12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customHeight="1" x14ac:dyDescent="0.2">
      <c r="A80" s="69" t="s">
        <v>132</v>
      </c>
      <c r="B80" s="34" t="s">
        <v>119</v>
      </c>
      <c r="C80" s="52">
        <v>1</v>
      </c>
      <c r="D80" s="31">
        <v>1</v>
      </c>
      <c r="E80" s="32" t="s">
        <v>29</v>
      </c>
      <c r="F80" s="1">
        <v>0</v>
      </c>
      <c r="G80" s="33">
        <f t="shared" si="5"/>
        <v>0</v>
      </c>
      <c r="H80" s="11"/>
      <c r="I80" s="11"/>
      <c r="J80" s="11"/>
      <c r="K80" s="12"/>
      <c r="L80" s="12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customHeight="1" x14ac:dyDescent="0.2">
      <c r="A81" s="69" t="s">
        <v>133</v>
      </c>
      <c r="B81" s="45" t="s">
        <v>120</v>
      </c>
      <c r="C81" s="52">
        <v>1</v>
      </c>
      <c r="D81" s="31">
        <v>2</v>
      </c>
      <c r="E81" s="32" t="s">
        <v>93</v>
      </c>
      <c r="F81" s="1">
        <v>0</v>
      </c>
      <c r="G81" s="33">
        <f t="shared" si="5"/>
        <v>0</v>
      </c>
      <c r="H81" s="12"/>
      <c r="I81" s="11"/>
      <c r="J81" s="11"/>
      <c r="K81" s="12"/>
      <c r="L81" s="12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customHeight="1" x14ac:dyDescent="0.2">
      <c r="A82" s="69" t="s">
        <v>135</v>
      </c>
      <c r="B82" s="45" t="s">
        <v>122</v>
      </c>
      <c r="C82" s="52">
        <v>1</v>
      </c>
      <c r="D82" s="31">
        <v>2</v>
      </c>
      <c r="E82" s="32" t="s">
        <v>93</v>
      </c>
      <c r="F82" s="1">
        <v>0</v>
      </c>
      <c r="G82" s="33">
        <f t="shared" si="5"/>
        <v>0</v>
      </c>
      <c r="H82" s="12"/>
      <c r="I82" s="11"/>
      <c r="J82" s="11"/>
      <c r="K82" s="12"/>
      <c r="L82" s="12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69" t="s">
        <v>136</v>
      </c>
      <c r="B83" s="45" t="s">
        <v>124</v>
      </c>
      <c r="C83" s="52">
        <v>4</v>
      </c>
      <c r="D83" s="31">
        <v>1</v>
      </c>
      <c r="E83" s="32" t="s">
        <v>125</v>
      </c>
      <c r="F83" s="1">
        <v>0</v>
      </c>
      <c r="G83" s="33">
        <f t="shared" si="5"/>
        <v>0</v>
      </c>
      <c r="H83" s="11"/>
      <c r="I83" s="11"/>
      <c r="J83" s="11"/>
      <c r="K83" s="12"/>
      <c r="L83" s="12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69" t="s">
        <v>137</v>
      </c>
      <c r="B84" s="45" t="s">
        <v>127</v>
      </c>
      <c r="C84" s="52">
        <v>4</v>
      </c>
      <c r="D84" s="31">
        <v>1</v>
      </c>
      <c r="E84" s="32" t="s">
        <v>29</v>
      </c>
      <c r="F84" s="1">
        <v>0</v>
      </c>
      <c r="G84" s="33">
        <f t="shared" si="5"/>
        <v>0</v>
      </c>
      <c r="H84" s="11"/>
      <c r="I84" s="11"/>
      <c r="J84" s="11"/>
      <c r="K84" s="12"/>
      <c r="L84" s="12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customHeight="1" x14ac:dyDescent="0.2">
      <c r="A85" s="70" t="s">
        <v>138</v>
      </c>
      <c r="B85" s="71" t="s">
        <v>128</v>
      </c>
      <c r="C85" s="56">
        <v>1</v>
      </c>
      <c r="D85" s="72">
        <v>2</v>
      </c>
      <c r="E85" s="73" t="s">
        <v>129</v>
      </c>
      <c r="F85" s="2">
        <v>0</v>
      </c>
      <c r="G85" s="33">
        <f t="shared" si="5"/>
        <v>0</v>
      </c>
      <c r="H85" s="11"/>
      <c r="I85" s="11"/>
      <c r="J85" s="11"/>
      <c r="K85" s="12"/>
      <c r="L85" s="12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24" customHeight="1" thickBot="1" x14ac:dyDescent="0.25">
      <c r="A86" s="113" t="s">
        <v>141</v>
      </c>
      <c r="B86" s="114"/>
      <c r="C86" s="114"/>
      <c r="D86" s="114"/>
      <c r="E86" s="114"/>
      <c r="F86" s="115"/>
      <c r="G86" s="81">
        <f>IF(SUM(G77:G85)&gt;18,18,SUM(G77:G85))</f>
        <v>0</v>
      </c>
      <c r="H86" s="11"/>
      <c r="I86" s="11"/>
      <c r="J86" s="11"/>
      <c r="K86" s="12"/>
      <c r="L86" s="12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0.5" customHeight="1" thickBot="1" x14ac:dyDescent="0.25">
      <c r="A87" s="59"/>
      <c r="B87" s="59"/>
      <c r="C87" s="59"/>
      <c r="D87" s="59"/>
      <c r="E87" s="59"/>
      <c r="F87" s="59"/>
      <c r="G87" s="14"/>
      <c r="H87" s="11"/>
      <c r="I87" s="11"/>
      <c r="J87" s="11"/>
      <c r="K87" s="12"/>
      <c r="L87" s="12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4" customHeight="1" thickBot="1" x14ac:dyDescent="0.25">
      <c r="A88" s="98" t="s">
        <v>134</v>
      </c>
      <c r="B88" s="99"/>
      <c r="C88" s="99"/>
      <c r="D88" s="99"/>
      <c r="E88" s="99"/>
      <c r="F88" s="100"/>
      <c r="G88" s="82">
        <f>IF(SUM(G38,G48,G61,G73,G86)&gt;40,40,SUM(G38,G48,G61,G73,G86))</f>
        <v>2</v>
      </c>
      <c r="H88" s="11"/>
      <c r="I88" s="11"/>
      <c r="J88" s="11"/>
      <c r="K88" s="12"/>
      <c r="L88" s="12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8.25" customHeight="1" x14ac:dyDescent="0.2">
      <c r="A89" s="74"/>
      <c r="B89" s="75"/>
      <c r="C89" s="76"/>
      <c r="D89" s="76"/>
      <c r="E89" s="77"/>
      <c r="F89" s="76"/>
      <c r="G89" s="74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3.5" customHeight="1" x14ac:dyDescent="0.2">
      <c r="A90" s="78"/>
      <c r="B90" s="79" t="s">
        <v>139</v>
      </c>
      <c r="C90" s="76"/>
      <c r="D90" s="76"/>
      <c r="E90" s="77"/>
      <c r="F90" s="76"/>
      <c r="G90" s="74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5.25" customHeight="1" thickBot="1" x14ac:dyDescent="0.25">
      <c r="A91" s="74"/>
      <c r="B91" s="75"/>
      <c r="C91" s="76"/>
      <c r="D91" s="76"/>
      <c r="E91" s="77"/>
      <c r="F91" s="76"/>
      <c r="G91" s="74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customHeight="1" x14ac:dyDescent="0.2">
      <c r="A92" s="101" t="s">
        <v>140</v>
      </c>
      <c r="B92" s="102"/>
      <c r="C92" s="102"/>
      <c r="D92" s="102"/>
      <c r="E92" s="102"/>
      <c r="F92" s="102"/>
      <c r="G92" s="10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customHeight="1" x14ac:dyDescent="0.2">
      <c r="A93" s="104"/>
      <c r="B93" s="105"/>
      <c r="C93" s="105"/>
      <c r="D93" s="105"/>
      <c r="E93" s="105"/>
      <c r="F93" s="105"/>
      <c r="G93" s="106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thickBot="1" x14ac:dyDescent="0.25">
      <c r="A94" s="107"/>
      <c r="B94" s="108"/>
      <c r="C94" s="108"/>
      <c r="D94" s="108"/>
      <c r="E94" s="108"/>
      <c r="F94" s="108"/>
      <c r="G94" s="109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23.25" customHeight="1" x14ac:dyDescent="0.2">
      <c r="A95" s="80" t="s">
        <v>143</v>
      </c>
      <c r="B95" s="80"/>
      <c r="C95" s="80"/>
      <c r="D95" s="80"/>
      <c r="E95" s="80"/>
      <c r="F95" s="80"/>
      <c r="G95" s="8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" customHeight="1" x14ac:dyDescent="0.2">
      <c r="A96" s="80" t="s">
        <v>142</v>
      </c>
      <c r="B96" s="80"/>
      <c r="C96" s="80"/>
      <c r="D96" s="80"/>
      <c r="E96" s="80"/>
      <c r="F96" s="80"/>
      <c r="G96" s="8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" customHeight="1" x14ac:dyDescent="0.2">
      <c r="A97" s="80" t="s">
        <v>153</v>
      </c>
      <c r="B97" s="80"/>
      <c r="C97" s="80"/>
      <c r="D97" s="80"/>
      <c r="E97" s="80"/>
      <c r="F97" s="80"/>
      <c r="G97" s="8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customHeight="1" x14ac:dyDescent="0.2">
      <c r="A98" s="74"/>
      <c r="B98" s="75"/>
      <c r="C98" s="76"/>
      <c r="D98" s="76"/>
      <c r="E98" s="77"/>
      <c r="F98" s="76"/>
      <c r="G98" s="76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sheetProtection password="C621" sheet="1" objects="1" scenarios="1"/>
  <mergeCells count="28">
    <mergeCell ref="A88:F88"/>
    <mergeCell ref="A92:G94"/>
    <mergeCell ref="A19:F19"/>
    <mergeCell ref="A23:F23"/>
    <mergeCell ref="A26:F26"/>
    <mergeCell ref="A33:F33"/>
    <mergeCell ref="A75:G75"/>
    <mergeCell ref="A50:G50"/>
    <mergeCell ref="A63:G63"/>
    <mergeCell ref="A37:F37"/>
    <mergeCell ref="A48:F48"/>
    <mergeCell ref="A61:F61"/>
    <mergeCell ref="A73:F73"/>
    <mergeCell ref="A86:F86"/>
    <mergeCell ref="A38:F38"/>
    <mergeCell ref="A39:G39"/>
    <mergeCell ref="A8:G8"/>
    <mergeCell ref="C12:F12"/>
    <mergeCell ref="A14:G14"/>
    <mergeCell ref="A12:B12"/>
    <mergeCell ref="A9:G9"/>
    <mergeCell ref="A11:G11"/>
    <mergeCell ref="A7:G7"/>
    <mergeCell ref="A6:G6"/>
    <mergeCell ref="A1:G1"/>
    <mergeCell ref="A3:G3"/>
    <mergeCell ref="A4:G4"/>
    <mergeCell ref="A5:G5"/>
  </mergeCells>
  <printOptions horizontalCentered="1" verticalCentered="1"/>
  <pageMargins left="0.51181102362204722" right="0.51181102362204722" top="0.59055118110236227" bottom="0.59055118110236227" header="0.31496062992125984" footer="0.31496062992125984"/>
  <pageSetup paperSize="9" orientation="landscape" r:id="rId1"/>
  <headerFooter differentOddEven="1" differentFirst="1">
    <oddFooter>&amp;L&amp;D&amp;T&amp;CAnexo III - Resolução N° 39/2016 - CONSUP&amp;R&amp;P de &amp;N</oddFooter>
    <evenFooter>&amp;L&amp;D&amp;T&amp;CAnexo III - Resolução N° 39/2016 - CONSUP&amp;R&amp;P de &amp;N</evenFooter>
    <firstHeader>&amp;CANEXO III
MINISTÉRIO DA EDUCAÇÃO
SECRETARIA DE EDUCAÇÃO PROFISSIONAL E TECNOLÓGICA INSTITUTO FEDERAL DE EDUCAÇÃO CIÊNCIA E TECNOLOGIA DO CEARÁ
PLANO DE TRABALHO DOCENTE (PIT)</firstHeader>
    <firstFooter>&amp;L&amp;D&amp;T&amp;CAnexo III - Resolução N° 39/2016 - CONSUP&amp;R&amp;P de &amp;N</firstFooter>
  </headerFooter>
  <rowBreaks count="2" manualBreakCount="2">
    <brk id="13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I - 40h  OU 40h D.E.</vt:lpstr>
      <vt:lpstr>'Anexo I - 40h  OU 40h D.E.'!Area_de_impressao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IFCE</dc:creator>
  <cp:lastModifiedBy>Paulo</cp:lastModifiedBy>
  <cp:lastPrinted>2017-10-12T18:25:30Z</cp:lastPrinted>
  <dcterms:created xsi:type="dcterms:W3CDTF">2017-06-16T12:52:45Z</dcterms:created>
  <dcterms:modified xsi:type="dcterms:W3CDTF">2017-10-12T18:27:15Z</dcterms:modified>
</cp:coreProperties>
</file>