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Admin\Google Drive\Diretoria de Administração e Planejamento\Aquisições e Contratações\2021\Terceirizados\Planilhas de composição\Jardineiro - 2021\Sobral\"/>
    </mc:Choice>
  </mc:AlternateContent>
  <xr:revisionPtr revIDLastSave="0" documentId="13_ncr:1_{E32A2F3E-502C-4FFB-8393-AC572D81D27B}" xr6:coauthVersionLast="36" xr6:coauthVersionMax="36" xr10:uidLastSave="{00000000-0000-0000-0000-000000000000}"/>
  <bookViews>
    <workbookView xWindow="0" yWindow="0" windowWidth="20490" windowHeight="7545" activeTab="3" xr2:uid="{00000000-000D-0000-FFFF-FFFF00000000}"/>
  </bookViews>
  <sheets>
    <sheet name="Proposta" sheetId="1" r:id="rId1"/>
    <sheet name="Jardineiro" sheetId="2" r:id="rId2"/>
    <sheet name="Descritivo dos módulos" sheetId="3" r:id="rId3"/>
    <sheet name="Jardineiro - Insumos" sheetId="4" r:id="rId4"/>
  </sheets>
  <calcPr calcId="191029"/>
  <extLst>
    <ext uri="GoogleSheetsCustomDataVersion1">
      <go:sheetsCustomData xmlns:go="http://customooxmlschemas.google.com/" r:id="rId8" roundtripDataSignature="AMtx7mi1Dg/C7RET0VOBYYyrTTeh057TTw=="/>
    </ext>
  </extLst>
</workbook>
</file>

<file path=xl/calcChain.xml><?xml version="1.0" encoding="utf-8"?>
<calcChain xmlns="http://schemas.openxmlformats.org/spreadsheetml/2006/main">
  <c r="K68" i="4" l="1"/>
  <c r="I68" i="4"/>
  <c r="K67" i="4"/>
  <c r="I67" i="4"/>
  <c r="I66" i="4"/>
  <c r="K66" i="4" s="1"/>
  <c r="K65" i="4"/>
  <c r="I65" i="4"/>
  <c r="K64" i="4"/>
  <c r="K69" i="4" s="1"/>
  <c r="D87" i="2" s="1"/>
  <c r="I64" i="4"/>
  <c r="I58" i="4"/>
  <c r="K58" i="4" s="1"/>
  <c r="I57" i="4"/>
  <c r="K57" i="4" s="1"/>
  <c r="I56" i="4"/>
  <c r="K56" i="4" s="1"/>
  <c r="I55" i="4"/>
  <c r="K55" i="4" s="1"/>
  <c r="I54" i="4"/>
  <c r="K54" i="4" s="1"/>
  <c r="I53" i="4"/>
  <c r="K53" i="4" s="1"/>
  <c r="I52" i="4"/>
  <c r="K52" i="4" s="1"/>
  <c r="I51" i="4"/>
  <c r="K51" i="4" s="1"/>
  <c r="I50" i="4"/>
  <c r="K50" i="4" s="1"/>
  <c r="K44" i="4"/>
  <c r="I44" i="4"/>
  <c r="K43" i="4"/>
  <c r="I43" i="4"/>
  <c r="K42" i="4"/>
  <c r="I42" i="4"/>
  <c r="I41" i="4"/>
  <c r="K41" i="4" s="1"/>
  <c r="K40" i="4"/>
  <c r="I40" i="4"/>
  <c r="K39" i="4"/>
  <c r="I39" i="4"/>
  <c r="K38" i="4"/>
  <c r="I38" i="4"/>
  <c r="I37" i="4"/>
  <c r="K37" i="4" s="1"/>
  <c r="K36" i="4"/>
  <c r="I36" i="4"/>
  <c r="K35" i="4"/>
  <c r="I35" i="4"/>
  <c r="K34" i="4"/>
  <c r="I34" i="4"/>
  <c r="I33" i="4"/>
  <c r="K33" i="4" s="1"/>
  <c r="K32" i="4"/>
  <c r="I32" i="4"/>
  <c r="K31" i="4"/>
  <c r="I31" i="4"/>
  <c r="K30" i="4"/>
  <c r="I30" i="4"/>
  <c r="I29" i="4"/>
  <c r="K29" i="4" s="1"/>
  <c r="K28" i="4"/>
  <c r="I28" i="4"/>
  <c r="K27" i="4"/>
  <c r="I27" i="4"/>
  <c r="K26" i="4"/>
  <c r="I26" i="4"/>
  <c r="I25" i="4"/>
  <c r="K25" i="4" s="1"/>
  <c r="K24" i="4"/>
  <c r="I24" i="4"/>
  <c r="K23" i="4"/>
  <c r="I23" i="4"/>
  <c r="K22" i="4"/>
  <c r="I22" i="4"/>
  <c r="I21" i="4"/>
  <c r="K21" i="4" s="1"/>
  <c r="K20" i="4"/>
  <c r="I20" i="4"/>
  <c r="K19" i="4"/>
  <c r="I19" i="4"/>
  <c r="K18" i="4"/>
  <c r="I18" i="4"/>
  <c r="I17" i="4"/>
  <c r="K17" i="4" s="1"/>
  <c r="K16" i="4"/>
  <c r="I16" i="4"/>
  <c r="K15" i="4"/>
  <c r="I15" i="4"/>
  <c r="K14" i="4"/>
  <c r="I14" i="4"/>
  <c r="I13" i="4"/>
  <c r="K13" i="4" s="1"/>
  <c r="I8" i="4"/>
  <c r="K8" i="4" s="1"/>
  <c r="I7" i="4"/>
  <c r="K7" i="4" s="1"/>
  <c r="I6" i="4"/>
  <c r="K6" i="4" s="1"/>
  <c r="I5" i="4"/>
  <c r="K5" i="4" s="1"/>
  <c r="K9" i="4" s="1"/>
  <c r="D89" i="2" s="1"/>
  <c r="C56" i="3"/>
  <c r="C55" i="3"/>
  <c r="C54" i="3"/>
  <c r="C53" i="3"/>
  <c r="C45" i="3"/>
  <c r="C42" i="3"/>
  <c r="C43" i="3" s="1"/>
  <c r="C17" i="3"/>
  <c r="C16" i="3"/>
  <c r="D107" i="2"/>
  <c r="C98" i="2"/>
  <c r="C97" i="2" s="1"/>
  <c r="C103" i="2" s="1"/>
  <c r="D82" i="2"/>
  <c r="D77" i="2"/>
  <c r="D69" i="2"/>
  <c r="C69" i="2"/>
  <c r="C68" i="2"/>
  <c r="D68" i="2" s="1"/>
  <c r="C67" i="2"/>
  <c r="C66" i="2"/>
  <c r="D65" i="2"/>
  <c r="C57" i="2"/>
  <c r="D57" i="2" s="1"/>
  <c r="C54" i="2"/>
  <c r="C55" i="2" s="1"/>
  <c r="D55" i="2" s="1"/>
  <c r="D43" i="2"/>
  <c r="D49" i="2" s="1"/>
  <c r="D40" i="2"/>
  <c r="D38" i="2"/>
  <c r="C33" i="2"/>
  <c r="C70" i="2" s="1"/>
  <c r="D70" i="2" s="1"/>
  <c r="D31" i="2"/>
  <c r="D30" i="2"/>
  <c r="D29" i="2"/>
  <c r="D18" i="2"/>
  <c r="C18" i="2"/>
  <c r="C17" i="2"/>
  <c r="D17" i="2" s="1"/>
  <c r="D19" i="2" s="1"/>
  <c r="D12" i="2"/>
  <c r="D71" i="2" s="1"/>
  <c r="C72" i="2" l="1"/>
  <c r="C81" i="2" s="1"/>
  <c r="C83" i="2" s="1"/>
  <c r="D20" i="2"/>
  <c r="D21" i="2" s="1"/>
  <c r="D47" i="2" s="1"/>
  <c r="K59" i="4"/>
  <c r="D90" i="2" s="1"/>
  <c r="K45" i="4"/>
  <c r="D88" i="2" s="1"/>
  <c r="D91" i="2" s="1"/>
  <c r="D111" i="2" s="1"/>
  <c r="D26" i="2"/>
  <c r="D66" i="2"/>
  <c r="D25" i="2"/>
  <c r="D67" i="2"/>
  <c r="D72" i="2" s="1"/>
  <c r="D81" i="2" s="1"/>
  <c r="D83" i="2" s="1"/>
  <c r="D110" i="2" s="1"/>
  <c r="D27" i="2"/>
  <c r="D54" i="2"/>
  <c r="C60" i="2"/>
  <c r="D58" i="2"/>
  <c r="D59" i="2"/>
  <c r="D28" i="2"/>
  <c r="D56" i="2"/>
  <c r="D32" i="2"/>
  <c r="D60" i="2" l="1"/>
  <c r="D109" i="2" s="1"/>
  <c r="D33" i="2"/>
  <c r="D48" i="2" s="1"/>
  <c r="D50" i="2" s="1"/>
  <c r="D108" i="2" s="1"/>
  <c r="D112" i="2" s="1"/>
  <c r="D95" i="2" l="1"/>
  <c r="D97" i="2" s="1"/>
  <c r="D96" i="2"/>
  <c r="D103" i="2" l="1"/>
  <c r="D113" i="2" s="1"/>
  <c r="D114" i="2" s="1"/>
  <c r="D116" i="2" l="1"/>
  <c r="D115" i="2"/>
  <c r="F16" i="1" l="1"/>
  <c r="G16" i="1" s="1"/>
  <c r="G18" i="1" s="1"/>
  <c r="D117" i="2"/>
</calcChain>
</file>

<file path=xl/sharedStrings.xml><?xml version="1.0" encoding="utf-8"?>
<sst xmlns="http://schemas.openxmlformats.org/spreadsheetml/2006/main" count="520" uniqueCount="240">
  <si>
    <t>ANEXO IV</t>
  </si>
  <si>
    <t>DADOS DA EMPRESA</t>
  </si>
  <si>
    <t xml:space="preserve">PROPOSTA COMERCIAL </t>
  </si>
  <si>
    <r>
      <rPr>
        <sz val="11"/>
        <color rgb="FF000000"/>
        <rFont val="Calibri"/>
      </rPr>
      <t xml:space="preserve">Ao </t>
    </r>
    <r>
      <rPr>
        <b/>
        <sz val="11"/>
        <color rgb="FF000000"/>
        <rFont val="Calibri"/>
      </rPr>
      <t>INSTITUTO FEDERAL DE EDUCAÇÃO, CIÊNCIA E TECNOLOGIA DO CEARÁ</t>
    </r>
  </si>
  <si>
    <t>LOCAL DE EXECUÇÃO DOS SERVIÇOS:  IFCE CAMPUS SOBRAL</t>
  </si>
  <si>
    <t>GRUPO</t>
  </si>
  <si>
    <t>ITEM</t>
  </si>
  <si>
    <t>DESCRIÇÃO</t>
  </si>
  <si>
    <t>QUANT.</t>
  </si>
  <si>
    <t>UNID.</t>
  </si>
  <si>
    <t>VALOR UNIT. ANUAL (R$)</t>
  </si>
  <si>
    <t>VALOR TOTAL ANUAL</t>
  </si>
  <si>
    <t>(A)</t>
  </si>
  <si>
    <r>
      <rPr>
        <sz val="10"/>
        <color theme="1"/>
        <rFont val="Calibri"/>
      </rPr>
      <t>Serviços Terceirizados de</t>
    </r>
    <r>
      <rPr>
        <b/>
        <sz val="10"/>
        <color rgb="FF000000"/>
        <rFont val="Times New Roman"/>
      </rPr>
      <t> </t>
    </r>
    <r>
      <rPr>
        <sz val="10"/>
        <color rgb="FF000000"/>
        <rFont val="Times New Roman"/>
      </rPr>
      <t>Jardineiro - CBO 6220-10</t>
    </r>
  </si>
  <si>
    <t>POSTO ANUAL</t>
  </si>
  <si>
    <t xml:space="preserve">PREÇO GLOBAL R$ </t>
  </si>
  <si>
    <r>
      <rPr>
        <b/>
        <sz val="11"/>
        <color theme="1"/>
        <rFont val="Calibri"/>
      </rPr>
      <t>PRAZO DE VALIDADE DA PROPOSTA:</t>
    </r>
    <r>
      <rPr>
        <sz val="11"/>
        <color rgb="FF000000"/>
        <rFont val="Calibri"/>
      </rPr>
      <t xml:space="preserve">  60 DIAS;</t>
    </r>
  </si>
  <si>
    <t>Declaramos que estamos de pleno acordo com todas as condições estabelecidas no edital e seus anexos.</t>
  </si>
  <si>
    <t>PLANILHA DE CUSTOS E FORMAÇÃO DE PREÇOS</t>
  </si>
  <si>
    <t>MODELO PARA A CONSOLIDAÇÃO E APRESENTAÇÃO DE PROPOSTAS</t>
  </si>
  <si>
    <t>POSTO DE JARDINEIRO</t>
  </si>
  <si>
    <t>Módulo 1 - Composição da Remuneração</t>
  </si>
  <si>
    <t>Composição da Remuneração</t>
  </si>
  <si>
    <t>Valor (R$)</t>
  </si>
  <si>
    <t>A</t>
  </si>
  <si>
    <r>
      <rPr>
        <sz val="12"/>
        <color theme="1"/>
        <rFont val="Times New Roman"/>
      </rPr>
      <t xml:space="preserve">Salário-Base </t>
    </r>
    <r>
      <rPr>
        <sz val="12"/>
        <color rgb="FFFF0000"/>
        <rFont val="Times New Roman"/>
      </rPr>
      <t>(R$ 1.172,77 - CCT 2021, cláusula 3ª)</t>
    </r>
  </si>
  <si>
    <t>B</t>
  </si>
  <si>
    <t>Adicional de Periculosidade</t>
  </si>
  <si>
    <t>C</t>
  </si>
  <si>
    <t>Adicional de Insalubridade</t>
  </si>
  <si>
    <t>D</t>
  </si>
  <si>
    <t>Adicional Noturno</t>
  </si>
  <si>
    <t>E</t>
  </si>
  <si>
    <t>Adicional de Hora Noturna Reduzida</t>
  </si>
  <si>
    <t>F</t>
  </si>
  <si>
    <t>Outros (especificar)</t>
  </si>
  <si>
    <t>Total</t>
  </si>
  <si>
    <t>Módulo 2 - Encargos e Benefícios Anuais, Mensais e Diários</t>
  </si>
  <si>
    <t>Submódulo 2.1 - 13º (décimo terceiro) Salário, Férias e Adicional de Férias</t>
  </si>
  <si>
    <t>2.1</t>
  </si>
  <si>
    <t>13º Salário, Férias e Adicional de Férias</t>
  </si>
  <si>
    <t>%</t>
  </si>
  <si>
    <t>13º Salário</t>
  </si>
  <si>
    <t>Férias e Adicional de Férias (1/3)</t>
  </si>
  <si>
    <t>Sub-Total</t>
  </si>
  <si>
    <t>Incidência dos encargos previstos no Submódulo 2.2 sobre o 13º salário e Férias</t>
  </si>
  <si>
    <t>Submódulo 2.2 - Encargos Previdenciários (GPS), Fundo de Garantia por Tempo de Serviço (FGTS) e outras contribuições</t>
  </si>
  <si>
    <t>2.2</t>
  </si>
  <si>
    <t>GPS, FGTS e outras contribuições</t>
  </si>
  <si>
    <t>Percentual (%)</t>
  </si>
  <si>
    <t>INSS</t>
  </si>
  <si>
    <t>Salário Educação</t>
  </si>
  <si>
    <t>SAT</t>
  </si>
  <si>
    <t>SESC ou SESI</t>
  </si>
  <si>
    <t>SENAI - SENAC</t>
  </si>
  <si>
    <t>SEBRAE</t>
  </si>
  <si>
    <t>G</t>
  </si>
  <si>
    <t>INCRA</t>
  </si>
  <si>
    <t>H</t>
  </si>
  <si>
    <t>FGTS</t>
  </si>
  <si>
    <t xml:space="preserve">Total </t>
  </si>
  <si>
    <t>Submódulo 2.3 - Benefícios Mensais e Diários</t>
  </si>
  <si>
    <t>2.3</t>
  </si>
  <si>
    <t>Benefícios Mensais e Diários</t>
  </si>
  <si>
    <t>Transporte</t>
  </si>
  <si>
    <r>
      <rPr>
        <sz val="12"/>
        <color theme="1"/>
        <rFont val="Times New Roman"/>
      </rPr>
      <t xml:space="preserve">Auxílio-Refeição/Alimentação </t>
    </r>
    <r>
      <rPr>
        <sz val="12"/>
        <color rgb="FFFF0000"/>
        <rFont val="Times New Roman"/>
      </rPr>
      <t>(R$ 21,00 - CCT 2021, cláusula 6ª)</t>
    </r>
  </si>
  <si>
    <r>
      <rPr>
        <sz val="12"/>
        <color theme="1"/>
        <rFont val="Times New Roman"/>
      </rPr>
      <t>Cesta básica</t>
    </r>
    <r>
      <rPr>
        <sz val="12"/>
        <color rgb="FFFF0000"/>
        <rFont val="Times New Roman"/>
      </rPr>
      <t xml:space="preserve">  (R$ 80,00 - CCT 2021, cláusula 6ª)</t>
    </r>
  </si>
  <si>
    <r>
      <rPr>
        <sz val="12"/>
        <color theme="1"/>
        <rFont val="Times New Roman"/>
      </rPr>
      <t xml:space="preserve">Assistência Médica e Familiar </t>
    </r>
    <r>
      <rPr>
        <sz val="12"/>
        <color rgb="FFFF0000"/>
        <rFont val="Times New Roman"/>
      </rPr>
      <t>(R$ 73,89 - CCT 2021, cláusula 8ª)</t>
    </r>
  </si>
  <si>
    <t>Auxílio funeral</t>
  </si>
  <si>
    <t>Quadro-Resumo do Módulo 2 - Encargos e Benefícios anuais, mensais e diários</t>
  </si>
  <si>
    <t>Encargos e Benefícios Anuais, Mensais e Diários</t>
  </si>
  <si>
    <t>13º (décimo terceiro) Salário, Férias e Adicional de Férias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</si>
  <si>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</si>
  <si>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</si>
  <si>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</si>
  <si>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</si>
  <si>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</si>
  <si>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</si>
  <si>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dos encargos do submódulo 2.2 sobre o Aviso Prévio Trabalhado</t>
  </si>
  <si>
    <t>Multa do FGTS e contribuição social sobre o Aviso Prévio Trabalhado</t>
  </si>
  <si>
    <t>Módulo 4 - Custo de Reposição do Profissional Ausente</t>
  </si>
  <si>
    <t>Submódulo 4.1 - Substituto nas Ausências Legais</t>
  </si>
  <si>
    <t>4.1</t>
  </si>
  <si>
    <t>Substituto nas Ausências Legais</t>
  </si>
  <si>
    <t>Férias</t>
  </si>
  <si>
    <t>Ausências por doença</t>
  </si>
  <si>
    <t>Licença-Paternidade</t>
  </si>
  <si>
    <t>Ausência por acidente de trabalho</t>
  </si>
  <si>
    <t>Ausências Legais</t>
  </si>
  <si>
    <t>Incidência dos encargos do submódulo 2.2 sobre o custo de reposição do profissional ausente</t>
  </si>
  <si>
    <t>Submódulo 4.2 - Substituto na Intrajornada</t>
  </si>
  <si>
    <t>4.2</t>
  </si>
  <si>
    <t>Substituto na Intrajornada</t>
  </si>
  <si>
    <t>Intervalo para repouso e alimentação</t>
  </si>
  <si>
    <t>Quadro-Resumo do Módulo 4 - Custo de Reposição do Profissional Ausente</t>
  </si>
  <si>
    <t>Custo de Reposição do Profissional Ausente</t>
  </si>
  <si>
    <t>Intrajornada</t>
  </si>
  <si>
    <t>Módulo 5 - Insumos Diversos</t>
  </si>
  <si>
    <t>Insumos Diversos</t>
  </si>
  <si>
    <t>Uniformes</t>
  </si>
  <si>
    <t>Materiais / Ferramentas</t>
  </si>
  <si>
    <t>Equipamentos</t>
  </si>
  <si>
    <t>EPI's</t>
  </si>
  <si>
    <t>Módulo 6 - Custos Indiretos, Tributos e Lucro</t>
  </si>
  <si>
    <t>Custos Indiretos, Tributos e Lucro</t>
  </si>
  <si>
    <t>Custos Indiretos</t>
  </si>
  <si>
    <t>Lucro</t>
  </si>
  <si>
    <t>Tributos</t>
  </si>
  <si>
    <t>C.1. Tributos Federais (especificar)</t>
  </si>
  <si>
    <t>PIS</t>
  </si>
  <si>
    <t>COFINS</t>
  </si>
  <si>
    <t>C.2. Tributos Estaduais (especificar)</t>
  </si>
  <si>
    <t>C.3. Tributos Municipais (especificar)</t>
  </si>
  <si>
    <t>QUADRO-RESUMO DO CUSTO POR EMPREGADO</t>
  </si>
  <si>
    <t>Mão de obra vinculada à execução contratual (valor por empregado)</t>
  </si>
  <si>
    <t>Subtotal (A+ B +C+ D+E)</t>
  </si>
  <si>
    <t>Módulo 6 – Custos Indiretos, Tributos e Lucro</t>
  </si>
  <si>
    <t xml:space="preserve">Valor Total mensal por Empregado </t>
  </si>
  <si>
    <t>Valor Total por Empregado por Ano</t>
  </si>
  <si>
    <t>Valor Total de 2 Empregados por Mês</t>
  </si>
  <si>
    <t>Valor Total de 4 Empregados por Ano</t>
  </si>
  <si>
    <t>A adoção de metodologia de cálculo diversa da constante na planilha deverá ser devidamente acompanhada de memória de cálculo com as devidas fundamentações</t>
  </si>
  <si>
    <t>DESCRITIVO DOS MÓDULOS</t>
  </si>
  <si>
    <t>MEMÓRIA</t>
  </si>
  <si>
    <t>Salário-Base</t>
  </si>
  <si>
    <t>Cláusula 3º da CCT 2021</t>
  </si>
  <si>
    <t>Alíquota</t>
  </si>
  <si>
    <t>1/12 x 100</t>
  </si>
  <si>
    <t xml:space="preserve">(1/11 x 100) + {(1/3)/11}  </t>
  </si>
  <si>
    <t>(8,33% + 12,10%) x 36,8% = 7,52%. (No entanto, o Anexo XII da IN 05/2017 indica 7,82% para retenção na conta vinculada)</t>
  </si>
  <si>
    <t>(art. 22, inciso I da Lei 8.212/91)</t>
  </si>
  <si>
    <t>(art. 15 da Lei 9.424/96; art. 2º do Dec. 3.142/99; e art. 212, § 5º da CF)</t>
  </si>
  <si>
    <t>(art. 22, inciso II da Lei 8.212/91 e art. 10 da Lei 10.666/03)</t>
  </si>
  <si>
    <t>(art. 30 da Lei 8.036/90)</t>
  </si>
  <si>
    <t>(art. 30 do Decreto Lei 1.146/70)</t>
  </si>
  <si>
    <t>(Lei 8.029/90)</t>
  </si>
  <si>
    <t>(art. 1° e 2 do Decreto-Lei 1.146/70)</t>
  </si>
  <si>
    <t>(art. 15 da Lei 8.030/90)</t>
  </si>
  <si>
    <t>As cidades de Sobral, Tianguá, Ubajara e Umirim não têm tarifa de transporte público regulamentada</t>
  </si>
  <si>
    <t>Auxílio-Refeição/Alimentação</t>
  </si>
  <si>
    <t>R$ 21,00 x 22 dias úteis – 1%</t>
  </si>
  <si>
    <t>Cesta básica</t>
  </si>
  <si>
    <t>Cláusula 6ª do termo aditivo da CCT – 2021</t>
  </si>
  <si>
    <t>Assistência Médica e Familiar</t>
  </si>
  <si>
    <t>R$ 73,89 / 2 = 36,95. Cláusula 8ª da CCT</t>
  </si>
  <si>
    <t>3 x a remuneração x a incidência (0,000095) / 12 meses</t>
  </si>
  <si>
    <t>-</t>
  </si>
  <si>
    <t xml:space="preserve">5,55% x 1/12 - Acórdão n. 11186/2017-Plenário - TCU </t>
  </si>
  <si>
    <t>(0,42 x 8%)</t>
  </si>
  <si>
    <t>Para o caso da Conta Vinculada, apresentado no item 14 do Anexo XII da IN nº 5, de 2017, a soma dos percentuais das Multa sobre FGTS e contribuição social sobre o aviso prévio indenizado e sobre o aviso prévio trabalhado tem que ser igual a 4%. Neste caso, o percentual desse item fica 2%.</t>
  </si>
  <si>
    <t>{(7/30/12) x 100} = 1,94% - Acórdãos n. 1904/2007 -Plenário, n. 3006/2010 do TCU (Após o 1º  ano do contrato, o percentual desse item será alterado para 0,194%, em aditivo de prorrogação, conforme Acórdão nº 1.186/2017 do TCU)</t>
  </si>
  <si>
    <t>Tendo em vista que o APT tem natureza remuneratória, há incidência dos Encargos Previdenciários e FGTS. (1,94 x 36,8%)</t>
  </si>
  <si>
    <t>Já está incluso nas férias do Posto</t>
  </si>
  <si>
    <t>[(5/30)/12] x 100 – média de dias de afastamento por ano dividido por dias do mês, dividido por meses do ano. Dados estatísticos divulgados pelo IBGE, em média cada trabalhador tem 5 (cinco) faltas justificadas anuais, motivadas por algum tipo de doença</t>
  </si>
  <si>
    <t>{[(5/30)/12] x 0,015} x 100 – média de dias de licença dividido por dias do mês, dividido por meses do ano, vezes o percentual de incidência de ocorrência de licença. De acordo com o IBGE, nascem filhos de 1,5% dos trabalhadores no período de um ano</t>
  </si>
  <si>
    <t>[(15/30)/12] x 0,0078 x 100 – Média de dias de ausência por ano, dividido por dias do mês, dividido por meses do ano, vezes o percentual de incidência da ocorrência da ausência. De acordo com números mais recentes, baseados em informações prestadas por empregadores, por meio da GFIP, 0,78% dos empregados se acidentam no ano.</t>
  </si>
  <si>
    <t>[(1/30)/12] x 100 – Média de dias de ausência por ano, dividido por dias do mês, dividido por meses do ano. Acórdão 6771/2009-TCU-Primeira Câmara</t>
  </si>
  <si>
    <t>Somatório dos custos de reposição do profissional ausente, vezes 36,80% (Submódulo 2.2 - Encargos Previdenciários (GPS), Fundo de Garantia por Tempo de Serviço (FGTS) e outras contribuições)</t>
  </si>
  <si>
    <r>
      <rPr>
        <sz val="12"/>
        <color theme="1"/>
        <rFont val="Times New Roman"/>
      </rPr>
      <t xml:space="preserve">Vide Planilha Jardineiro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</si>
  <si>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r>
      <rPr>
        <sz val="12"/>
        <color theme="1"/>
        <rFont val="Times New Roman"/>
      </rPr>
      <t xml:space="preserve">Vide Planilha Jardineiro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</si>
  <si>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r>
      <rPr>
        <sz val="12"/>
        <color theme="1"/>
        <rFont val="Times New Roman"/>
      </rPr>
      <t xml:space="preserve">Vide Planilha Jardineiro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</si>
  <si>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t>EPIs</t>
  </si>
  <si>
    <r>
      <rPr>
        <sz val="12"/>
        <color theme="1"/>
        <rFont val="Times New Roman"/>
      </rPr>
      <t xml:space="preserve">Vide Planilha Jardineiro - Insumos, baseado nas cotações realizadas pelo </t>
    </r>
    <r>
      <rPr>
        <i/>
        <sz val="12"/>
        <color theme="1"/>
        <rFont val="Times New Roman"/>
      </rPr>
      <t>campus</t>
    </r>
    <r>
      <rPr>
        <sz val="12"/>
        <color theme="1"/>
        <rFont val="Times New Roman"/>
      </rPr>
      <t xml:space="preserve"> Tianguá</t>
    </r>
  </si>
  <si>
    <t>Custo passível de variação - Percentual retirado do Caderno de Logística de Limpeza e Conservação</t>
  </si>
  <si>
    <t>Tributos Federais: (PIS) + (COFINS)  +  Tributos Municipais: (ISSQN), respectivamente: 0,65% + 3% + 4%</t>
  </si>
  <si>
    <r>
      <rPr>
        <b/>
        <sz val="10"/>
        <color theme="1"/>
        <rFont val="Arial"/>
      </rPr>
      <t xml:space="preserve">PLANILHA DE INSUMOS - JARDINEIRO </t>
    </r>
    <r>
      <rPr>
        <b/>
        <i/>
        <sz val="10"/>
        <color theme="1"/>
        <rFont val="Arial"/>
      </rPr>
      <t>CAMPUS</t>
    </r>
    <r>
      <rPr>
        <b/>
        <sz val="10"/>
        <color theme="1"/>
        <rFont val="Arial"/>
      </rPr>
      <t xml:space="preserve"> SOBRAL</t>
    </r>
  </si>
  <si>
    <t>JARDINEIRO - EQUIPAMENTOS</t>
  </si>
  <si>
    <t>Item</t>
  </si>
  <si>
    <t>ESPECIFICAÇÃO</t>
  </si>
  <si>
    <t>UNIDADE DE FORNECIMENTO</t>
  </si>
  <si>
    <t xml:space="preserve">QUANTIDADE ANUAL ESTIMADA
</t>
  </si>
  <si>
    <t xml:space="preserve">VALOR UNITÁRIO
</t>
  </si>
  <si>
    <t xml:space="preserve">VALOR TOTAL
</t>
  </si>
  <si>
    <t>VIDA ÚTIL (meses)</t>
  </si>
  <si>
    <t>CUSTO TOTAL</t>
  </si>
  <si>
    <t>01</t>
  </si>
  <si>
    <t>Roçadeira a gasolina.
Cilindrada: 51.6 cc
Tempos do motor: 2
Potência do motor: 1.9 hp
Capacidade do tanque de combustível: 1.1 L
Sistemas de corte: Disco de corte,Fio
Sistema de partida: Manual
Eixo de transmissão : Reto
Tipo de guidão: Aberto
Com regulação guiador: Sim
Com guarda de segurança: Sim</t>
  </si>
  <si>
    <t>unidade</t>
  </si>
  <si>
    <t>02</t>
  </si>
  <si>
    <t>Roçadeira elétrica.
Tipo de máquina: Aparador de grama
Tipo de alimentação: Corrente elétrica
Potência: 1500 W
Velocidade do motor: 10500 rpm
Diâmetros de corte: 250 mm
Peso: 3.45 kg
Sistemas de corte: Fio
Saídas de fio: 2
Comprimento x Largura x Altura: 895 mm x 290 mm x 940 mm
Com regulação guiador: Sim
Com guarda de segurança: Sim
Com carcaça de proteção: Sim</t>
  </si>
  <si>
    <t>03</t>
  </si>
  <si>
    <t>Podador de galhos / moto poda.
Possua alcance de aproximadamente 5m de altura (considerando a altura do operador). Motopoda telescópica que possibilita cortes de galhos no alto de árvores e manutenção de áreas verdes, além de possuir conjunto de corte com baixo nível de rebote e excelente precisão de corte.
Potência (kW/cv) 1.4/1.9
Cilindrada (cm³) 36.3
Potência do motor (kW) 1.4
Peso (kg) 7.82
Peso kg 7.82
Pressão sonora [dB(A)] 92
Potência sonora [dB(A)] 109
Valor de vibração, direito (recolhido) (m/s²) 5.9
Valor de vibração, direito (estendido) (m/s2) 4.6
Valor de vibração, esquerdo (recolhido) (m/s²) 6.7
Valor de vibração, esquerdo (estendido) (m/s2) 5.3
Comprimento total (máx.) cm 1) 270
Comprimento total (mín.) cm 1) 390</t>
  </si>
  <si>
    <t>04</t>
  </si>
  <si>
    <t>Carrinho aparador de grama elétrico.
Motor com 2500W
Potência: 110v
Potência: 220v
Comprimento 1375 mm
Largura 476 mm
Altura 989 mm
Peso 24,40 kg
Diâmetro de corte de 450 mm.
Fixa-cabo, evita que o cabo elétrico desconecte do plug</t>
  </si>
  <si>
    <t>Total por mês</t>
  </si>
  <si>
    <t>FERRAMENTAS/MATERIAIS</t>
  </si>
  <si>
    <t>05</t>
  </si>
  <si>
    <t>Martelo de unha. Material da cabeça: Aço. Material da alça: Madeira. Comprimento do martelo: 31 cm
Comprimento da unha: 23 cm</t>
  </si>
  <si>
    <t>06</t>
  </si>
  <si>
    <t>Canivete. Quantidade de ferramentas: 15. Ferramentas: Abridor de garrafa Abridor de lata. Argola Chave de fenda de 3 mm Chave de fenda de 6 mm Desencapador de fio Gancho para várias utilidades Lâmina grande Lâmina pequena Palito Perfurador Pinça Saca-rolhas Serra de madeira Tesoura. Materiais: ABS/Celidor. Comprimento x Altura: 9.1 cm x 2.1 cm. Peso: 97 g</t>
  </si>
  <si>
    <t>07</t>
  </si>
  <si>
    <t>Alicate corte diagonal 7.1/2" força dupla
Comprimento: 270 centímetros
Largura: 110 centímetros
Altura: 30 centímetros
Dimensões do produto: 270 x 110 x 30 cm; 0.3 g
Cor: amarelo</t>
  </si>
  <si>
    <t>08</t>
  </si>
  <si>
    <t>Alicate de bico. 
- Corpo em aço Vanadium e empunhadura em polímero anti-chamas na cor laranja;
- Acabamento escurecido;
- Empunhadura ergonômica e antideslizante, com abas protetoras arredondadas;
- Produzida por injeção, propiciando isolação até 1000 V, conforme norma NBR 9699, submetida à ensaios de: impacto, tensão elétrica, aderência, inflamabilidade e pressão/penetração;
- Alicate isolado, em tensão máxima de 1000 V em corrente alternada e 1500 V em corrente contínua, conforme norma NBR 9699;
- Atende com segurança a norma regulamentadora NR 10 - Segurança em Instalações e Serviços em Eletricidade, deve possuir certificado de isolação;
- Tratamento térmico total e corte temperado por indução com dureza de 58 - 65 HRC;
- Alicate de bico semirredondo, longo e reto, com dentes finos e em paralelo
- Material: Aço vanádio;
- Acabamento: Escurecido;
- Material empunhadura: Polímero;
- Comprimento: 6.1/2' - 168 mm;
- Comprimento da mandíbula: 50,2 mm;
- Capacidade máxima de corte: 1,6 mm;
- Peso: 0,140 kg</t>
  </si>
  <si>
    <t>09</t>
  </si>
  <si>
    <t>Alicate Universal Profissional 8280-200 - 8'
Descrição:
- Alicate isolado universal IOX NBR 9699;
- Produzido em aço vanádio e empunhadura em polímero;
- Possui acabamento escurecido e faces lixadas;
- Tratamento térmico e corte temperado por indução com dureza de 62 - 65 HRC;
- Permite cortar, puxar, segurar e dobrar fios;
- Indicado para cortar todos os tipos de arame;
- Para arame com dureza média, diâmetro máximo de 1,6 mm e resistência à tração de 1600 N/mm²;
- Segue as normas: DIN ISO 5746, NBR9699, NR10.
Especificações Técnicas:
- Material: Aço Vanadium;
- Material do cabo: Polímero;
- Norma: DIN ISO 5746, NBR9699, NR10;
- Comprimento: 217 mm;
- Comprimento do mordente: 43,6 mm;
- Abertura: 6,5 mm;
- Dureza média e resistência à tração 1600 N/mm²: 1,6 mm;
- Peso: 0,395 kg;
- Isolação: 1.000 V</t>
  </si>
  <si>
    <r>
      <rPr>
        <sz val="10"/>
        <color theme="1"/>
        <rFont val="Calibri"/>
      </rPr>
      <t xml:space="preserve">Fio de nylon quadrado. Perfil: Quadrado. Medida: 3.0mm. Peso: 2,0Kg. Comprimento </t>
    </r>
    <r>
      <rPr>
        <sz val="10"/>
        <color theme="1"/>
        <rFont val="Calibri"/>
      </rPr>
      <t>≈ 200m</t>
    </r>
  </si>
  <si>
    <t>metro</t>
  </si>
  <si>
    <t>Fio de Nylon 2,0mm.
Fio de Nylon Redondo 1Kg, Diâmetro 2,4mm com 194 metros.</t>
  </si>
  <si>
    <t>Escova de aço para roçadeiras universal. Furo de 1 polegada (25,4mm). Diâmetro de 20 centímetros</t>
  </si>
  <si>
    <t>Tesoura de poda para jardim.
Material das Lâminas: Aço Carbono
Material do Cabo: Alumínio
Material do Batente: Emborrachado
Diâmetro de corte: 20 mm
Ambiente: Pequenos jardins
Ideal para: Fruticultura, floricultura, silvicultura etc
Possui Trava de segurança: Sim</t>
  </si>
  <si>
    <t>Tesoura de poda para jardim. Tesoura de 12 polegadas com cabo de madeira envernizado</t>
  </si>
  <si>
    <t>Tesoura de enxerto.
Características do Produto:
- Material: Aço Carbono, ABS
- Cor: Preto com detalhes em laranja
- Tamanho: 21,5cm x 9,5cm
- Corte de Enxerto (tamanho): de 5 mm até 1,4cm de Diâmetro
- Corte de poda: de 5 mm até 1,4cm de Diâmetro
- Lâminas Aparadoras de 3 mm de Espessura</t>
  </si>
  <si>
    <t>Enxada com cabo longo.
A enxada é temperada em todo o corpo da peça, proporcionando maior resistência e menor desgaste durante o uso.
Fabricada em aço carbono especial de alta qualidade. Recebe pintura eletrostática a pó, que tem uma melhor apresentação visual e maior proteção contra oxidação.
A lâmina possui tamanho 2.0 e sua afiação é feita em máquinas automatizadas, proporcionando excelente durabilidade do fio.
Possui olho de 38 mm de diâmetro. A enxada é leve, que gera menos esforço físico do usuário</t>
  </si>
  <si>
    <t>Pá de bico com cabo de madeira terminal 71 cm fabricada em aço carbono, cortada a laser.
É temperada em todo o corpo da peça, proporcionando maior resistência e menor desgaste durante o uso.
Recebe pintura eletrostática a pó, que tem uma melhor apresentação visual e maior proteção contra oxidação</t>
  </si>
  <si>
    <t>Pá Quadrada  em Aço com Cabo de Madeira 71 cm com Empunhadura Plástica Reta Ergonômica fabricada em aço carbono, cortada a laser;
- É temperada em todo o corpo da peça, proporcionando maior resistência e menor desgaste durante o uso;
- Recebe pintura eletrostática a pó, que tem uma melhor apresentação visual e maior proteção contra oxidação</t>
  </si>
  <si>
    <t>Pá de jardinagem. É produzida em aço carbono; Recebe pintura eletrostática a pó, que tem uma melhor apresentação visual e alta proteção contra oxidação;Comprimento: 31cm
Largura da Pá: 9cm</t>
  </si>
  <si>
    <t>Rastelo ancinho. Ancinho pequeno de 5 dentes com cabo anatômico em madeira. A largura é de 65 mm e o comprimento total é de 330 mm. Projetado para afofar solo e fazer aeração em canteiros de horta e flores pequenas. É feito de aço Y8 e pintada de esmalte em pó para impedir a corrosão. O cabo é feito de olmo e saturado de óleo como proteção</t>
  </si>
  <si>
    <t>Sacho coração com cabo. Fabricado em aço carbono especial de alta qualidade.
- Recebe pintura eletrostática a pó, que tem uma melhor apresentação visual e maior proteção contra oxidação.
- Possui olho de 29 mm de diâmetro.
- O cabo de 60 cm</t>
  </si>
  <si>
    <t>Sacho duas pontas com cabo. Comprimento x Largura: 60 cm x 26 cm. Inclui cabo: Sim. Material do cabo: Madeira</t>
  </si>
  <si>
    <t>Podão com cabo de madeira.
-Lâmina de aço carbono.
-Cabo de madeira.
-Peso 0,43 kg
-Comprimento 530 mm
-Largura 105 mm
-Altura 24 mm</t>
  </si>
  <si>
    <t>Serrote profissional para poda.
- Cabo de madeira;
- Lâmina em aço temperado SAE 1070
- Dentes travados
- 6 dentes por polegadas
- Perfil dos dentes corte em duplo sentido;
- Uso manual;
- Lâmina curva de 12 polegadas (30cm);
- Comprimento total 45 centímetros. 
- Espessura da lamina 7mm</t>
  </si>
  <si>
    <t>Facão.
Cabo de polipropileno de 12,5cm
Comprimento Total: 58cm
Comprimento da Lâmina: 45,5cm
Largura da Lâmina: 4,8cm
Espessura da Lâmina: 2mm
Peso aproximado: 430g</t>
  </si>
  <si>
    <t>Foice Roçadeira Metálica 110 cm</t>
  </si>
  <si>
    <t>Irrigador giratório com base 3 jatos trapp
- Corpo em plástico reforçado;
- Base com design que mantém o mínimo contato com o solo, protegendo o gramado;
- Movimenta-se pela própria pressão da água;
- Aspersão regulável dos jatos com um pequeno giro nas extremidades dos 3 braços;
- Velocidade de rotação regulável através do giro das extremidades</t>
  </si>
  <si>
    <t>Vassoura metálica fabricada em aço carbono. 
- Recebe pintura eletrostática a pó, que tem uma melhor apresentação visual e maior proteção contra oxidação.
- A lâmina é temperada em todo o corpo da peça, proporcionando maior resistência e menor desgaste durante o uso.
- Possui 18 dentes de palheta.
- Possui olho de 23 mm</t>
  </si>
  <si>
    <t>Luva de vaqueta cano longo. Luva confeccionada em couro vaqueta palma e dorso, reforço interno na palma, punho longo em raspa 15 cm, elástico de ajuste embutido no dorso, acabamento no punho com viés</t>
  </si>
  <si>
    <t>par</t>
  </si>
  <si>
    <t>Luva de jardim.
Características técnicas:
- Cor: preta.
- Quantidade: 01 par.
- Tamanho: ÚNICO (G).
- Punho: tricotado.
- Material: fibras sintéticas e naturais, borracha vulcanizada.
- Palma: antiderrapante.
- Resistência térmica: até 250ºC.
- CA: 37.981.
- Formato anatômico</t>
  </si>
  <si>
    <t>Pulverizador Costal Manual 20 L Corpo em plástico de alta resistência com design ergonômico e indicador de capacidade no próprio tanque, Modelado em forma de arco, seu desenho acompanha o formato do corpo humano, deixando espaço suficiente entre as costas do operador e o tanque principal, o que facilita a evaporação da transpiração.
Válvula de registro com trava para pulverização contínua  Equipado com uma haste para a fixação da alavanca de bombeamento, Haste de pulverização em fibra de vidro, Alavanca de bombeamento metálica com empunhadura plástica.
Cinto para sustentação, com prático sistema de regulagem que permite ajustar a melhor posição/altura do usuário</t>
  </si>
  <si>
    <t>Mangueira perfurada.
Características:
- Pressão de serviço: 2 a 8 mca
- Diâmetro da mangueira: 1 polegada
- Raio de alcance: 2,0m
- Altura dos micros jatos: 1,80m
- Distância padrão dos emissores:  15cm tamanho 100mt</t>
  </si>
  <si>
    <t>Mangueira trançada. Pressão: 250 psi ou 17,23 Bar. Diâmetro Interno: 3/4 pol - 19,05mm.  1 Trama de Nylon Comprimento: 100 metros</t>
  </si>
  <si>
    <t>Separador de grama.
- Material: Plástico.
- Cor: Verde escuro.
- Com borda.
- Altura: 11,5 cm.
- Possui tratamento UV</t>
  </si>
  <si>
    <t>Extensão. Cabo comando PP 2 vias 2,5mm rolo 100 metros preto</t>
  </si>
  <si>
    <t>Lubrificante (3,8 L)</t>
  </si>
  <si>
    <t>Chapéu com proteção UV 60 (3 em 1). De poliéster, com fivela ajustável, unissex e aprova D´água. Que ofereça proteção para o rosto também</t>
  </si>
  <si>
    <t>Máscara com filtro para detetização. Respirador Com 1 Cartucho incluso modelo 2401 + cartucho CMA-1, são compostos por carvão ativado granulado envolvido por um cartucho plástico. Para contaminantes específicos indicado para Vapores Orgânicos</t>
  </si>
  <si>
    <t>Máscara PFF2. Formato dobrável 2 painéis. Filtro com tratamento eletrostático fácil para respirar com alta capacidade de retenção de partículas. Validade de 3 anos após a fabricação (Validade com o Fabricante)</t>
  </si>
  <si>
    <t>Protetor auricular. Protetor auditivo do tipo inserção pré-moldado, de silicone na cor laranja, com cordão e tamanho único. Cordão nas cores laranja, amarela, azul, verde, vermelha, branca</t>
  </si>
  <si>
    <t>Capacete Protetor com Viseira. Kit combinado de proteção da cabeça, facial e auditiva. Visor basculante 90. Projetado para tarefas florestais de nível industrial. Capacete de Segurança Class S/V LARANJA
Adaptador capacete-facial / Auditivo Prot Aud T.Concha L-340C ? 18/19 db Malha plástica floresta 814? Jugular LIBUS 2P 15mm (com queixo)</t>
  </si>
  <si>
    <t>Protetor solar 70% (200 ml)</t>
  </si>
  <si>
    <t>Bota de PVC cano longo. Com revestimento interno de uma membrana de PU 100% impermeável e transpirável. Biqueira de plástico, couro repelente a água, tratamento especial impede a penetração imediata de água na superfície quando em contato repentino, Colarinho e lingueta em Cordura Rip Stop Solado PU Bidensidade com TPU aplicado no enfranque do solado, Calçados livre de metais, Palmilha Soft Bed PU C.A 39249</t>
  </si>
  <si>
    <t>Óculos de proteção. Óculos de segurança confeccionados em policarbonato óptico, lente curva, leve e resistente. Haste de material plástico, tipo espátula maleável. CA15298</t>
  </si>
  <si>
    <t>Avental De Couro Para Proteção Operador Roçadeira</t>
  </si>
  <si>
    <t>UNIFORME</t>
  </si>
  <si>
    <t>Calça jeans masculina, 100% algodão 11oz, azul (tradicional), cos postiço aprox 40 cm c/ fechamento por meio de 1 botao metálico e um casaedo, aprox 7 passantes, vista embutida com ziper, 2 bolsos frontais embutidos com forro de algodão cru e abertura tipo americano, parte traseira com palas e 2 bolsos chapados nos 5 contos em forma de bico, barra com bainha de aprox 10mm, com sinalizador na perna</t>
  </si>
  <si>
    <t xml:space="preserve">Camiseta manga longa. Confeccionada em malha fria (65% poliéster 35% viscose) Costuras reforçadas, Estampas feitas em silk screen </t>
  </si>
  <si>
    <t>Camisa gola pólo masc, malha pv (fio escócia) gramatura min 175 g/m branca, listas em vermelho na gola e mangas curtas, bordado no bolso com identificação do setor e logomarca da instituição</t>
  </si>
  <si>
    <t>Meia Esport na cor preta com cano longo confeccionada em 100% algodão penteado e mercerizado. Punho inteiro em elastano</t>
  </si>
  <si>
    <t>Cinto social, em couro na cor preta, confeccionado em Couro. Largura de 35mm. Tem fechamento por fivela metálica em aço escovado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</si>
</sst>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[$R$-416]\ #,##0.00;[Red]\-[$R$-416]\ #,##0.00"/>
  </numFmts>
  <fonts count="25" x14ac:knownFonts="1">
    <font>
      <sz val="11"/>
      <color theme="1"/>
      <name val="Arial"/>
    </font>
    <font>
      <b/>
      <sz val="11"/>
      <color theme="1"/>
      <name val="Calibri"/>
    </font>
    <font>
      <sz val="12"/>
      <color rgb="FFFF0000"/>
      <name val="Calibri"/>
    </font>
    <font>
      <sz val="11"/>
      <color rgb="FFFF0000"/>
      <name val="Calibri"/>
    </font>
    <font>
      <b/>
      <sz val="11"/>
      <color rgb="FF000000"/>
      <name val="Calibri"/>
    </font>
    <font>
      <b/>
      <u/>
      <sz val="13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11"/>
      <name val="Arial"/>
    </font>
    <font>
      <b/>
      <sz val="10"/>
      <color rgb="FF000000"/>
      <name val="Calibri"/>
    </font>
    <font>
      <sz val="10"/>
      <color theme="1"/>
      <name val="Calibri"/>
    </font>
    <font>
      <sz val="10"/>
      <color rgb="FF000000"/>
      <name val="Calibri"/>
    </font>
    <font>
      <sz val="10"/>
      <color rgb="FF000000"/>
      <name val="Arial"/>
    </font>
    <font>
      <b/>
      <sz val="18"/>
      <color theme="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2"/>
      <color rgb="FFFF0000"/>
      <name val="Times New Roman"/>
    </font>
    <font>
      <b/>
      <sz val="16"/>
      <color rgb="FFFF0000"/>
      <name val="Times New Roman"/>
    </font>
    <font>
      <sz val="12"/>
      <color rgb="FF000000"/>
      <name val="Times New Roman"/>
    </font>
    <font>
      <b/>
      <sz val="10"/>
      <color theme="1"/>
      <name val="Arial"/>
    </font>
    <font>
      <b/>
      <sz val="10"/>
      <color rgb="FF000000"/>
      <name val="Times New Roman"/>
    </font>
    <font>
      <sz val="10"/>
      <color rgb="FF000000"/>
      <name val="Times New Roman"/>
    </font>
    <font>
      <i/>
      <sz val="12"/>
      <color theme="1"/>
      <name val="Times New Roman"/>
    </font>
    <font>
      <b/>
      <i/>
      <sz val="10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9CC2E5"/>
        <bgColor rgb="FF9CC2E5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rgb="FFC5E0B3"/>
        <bgColor rgb="FFC5E0B3"/>
      </patternFill>
    </fill>
    <fill>
      <patternFill patternType="solid">
        <fgColor rgb="FF8EAADB"/>
        <bgColor rgb="FF8EAADB"/>
      </patternFill>
    </fill>
  </fills>
  <borders count="59">
    <border>
      <left/>
      <right/>
      <top/>
      <bottom/>
      <diagonal/>
    </border>
    <border>
      <left/>
      <right/>
      <top/>
      <bottom style="medium">
        <color rgb="FFB3CC82"/>
      </bottom>
      <diagonal/>
    </border>
    <border>
      <left/>
      <right/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 style="medium">
        <color rgb="FFB3CC82"/>
      </top>
      <bottom/>
      <diagonal/>
    </border>
    <border>
      <left/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 style="medium">
        <color rgb="FFB3CC82"/>
      </left>
      <right style="medium">
        <color rgb="FFB3CC82"/>
      </right>
      <top/>
      <bottom style="medium">
        <color rgb="FFB3CC82"/>
      </bottom>
      <diagonal/>
    </border>
    <border>
      <left/>
      <right style="medium">
        <color rgb="FFB3CC82"/>
      </right>
      <top/>
      <bottom style="medium">
        <color rgb="FFB3CC82"/>
      </bottom>
      <diagonal/>
    </border>
    <border>
      <left style="medium">
        <color rgb="FFB3CC82"/>
      </left>
      <right style="medium">
        <color rgb="FFB3CC82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6">
    <xf numFmtId="0" fontId="0" fillId="0" borderId="0" xfId="0" applyFont="1" applyAlignment="1"/>
    <xf numFmtId="0" fontId="3" fillId="0" borderId="0" xfId="0" applyFont="1"/>
    <xf numFmtId="0" fontId="10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15" fillId="0" borderId="0" xfId="0" applyFont="1"/>
    <xf numFmtId="0" fontId="16" fillId="0" borderId="24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164" fontId="15" fillId="0" borderId="31" xfId="0" applyNumberFormat="1" applyFont="1" applyBorder="1" applyAlignment="1">
      <alignment horizontal="right" vertical="center" wrapText="1"/>
    </xf>
    <xf numFmtId="164" fontId="16" fillId="0" borderId="35" xfId="0" applyNumberFormat="1" applyFont="1" applyBorder="1" applyAlignment="1">
      <alignment horizontal="right" vertical="center" wrapText="1"/>
    </xf>
    <xf numFmtId="0" fontId="16" fillId="0" borderId="39" xfId="0" applyFont="1" applyBorder="1" applyAlignment="1">
      <alignment horizontal="center" vertical="center" wrapText="1"/>
    </xf>
    <xf numFmtId="0" fontId="15" fillId="0" borderId="40" xfId="0" applyFont="1" applyBorder="1" applyAlignment="1">
      <alignment vertical="center" wrapText="1"/>
    </xf>
    <xf numFmtId="10" fontId="15" fillId="0" borderId="40" xfId="0" applyNumberFormat="1" applyFont="1" applyBorder="1" applyAlignment="1">
      <alignment horizontal="center" vertical="center" wrapText="1"/>
    </xf>
    <xf numFmtId="0" fontId="17" fillId="0" borderId="0" xfId="0" applyFont="1"/>
    <xf numFmtId="165" fontId="15" fillId="0" borderId="0" xfId="0" applyNumberFormat="1" applyFont="1"/>
    <xf numFmtId="164" fontId="16" fillId="0" borderId="31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center" vertical="center" wrapText="1"/>
    </xf>
    <xf numFmtId="0" fontId="15" fillId="6" borderId="43" xfId="0" applyFont="1" applyFill="1" applyBorder="1"/>
    <xf numFmtId="164" fontId="16" fillId="0" borderId="35" xfId="0" applyNumberFormat="1" applyFont="1" applyBorder="1" applyAlignment="1">
      <alignment horizontal="center" vertical="center" wrapText="1"/>
    </xf>
    <xf numFmtId="0" fontId="15" fillId="6" borderId="40" xfId="0" applyFont="1" applyFill="1" applyBorder="1" applyAlignment="1">
      <alignment vertical="center" wrapText="1"/>
    </xf>
    <xf numFmtId="10" fontId="15" fillId="6" borderId="40" xfId="0" applyNumberFormat="1" applyFont="1" applyFill="1" applyBorder="1" applyAlignment="1">
      <alignment horizontal="center" vertical="center" wrapText="1"/>
    </xf>
    <xf numFmtId="10" fontId="16" fillId="0" borderId="4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/>
    </xf>
    <xf numFmtId="164" fontId="15" fillId="6" borderId="31" xfId="0" applyNumberFormat="1" applyFont="1" applyFill="1" applyBorder="1" applyAlignment="1">
      <alignment horizontal="right" vertical="center" wrapText="1"/>
    </xf>
    <xf numFmtId="164" fontId="15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165" fontId="15" fillId="0" borderId="31" xfId="0" applyNumberFormat="1" applyFont="1" applyBorder="1" applyAlignment="1">
      <alignment horizontal="right" vertical="center" wrapText="1"/>
    </xf>
    <xf numFmtId="0" fontId="15" fillId="0" borderId="40" xfId="0" applyFont="1" applyBorder="1" applyAlignment="1">
      <alignment horizontal="left" vertical="center" wrapText="1"/>
    </xf>
    <xf numFmtId="10" fontId="15" fillId="6" borderId="43" xfId="0" applyNumberFormat="1" applyFont="1" applyFill="1" applyBorder="1" applyAlignment="1">
      <alignment horizontal="center"/>
    </xf>
    <xf numFmtId="10" fontId="15" fillId="0" borderId="0" xfId="0" applyNumberFormat="1" applyFont="1"/>
    <xf numFmtId="0" fontId="16" fillId="0" borderId="27" xfId="0" applyFont="1" applyBorder="1" applyAlignment="1">
      <alignment horizontal="right" vertical="center" wrapText="1"/>
    </xf>
    <xf numFmtId="3" fontId="15" fillId="0" borderId="40" xfId="0" applyNumberFormat="1" applyFont="1" applyBorder="1" applyAlignment="1">
      <alignment horizontal="center" vertical="center" wrapText="1"/>
    </xf>
    <xf numFmtId="165" fontId="16" fillId="0" borderId="35" xfId="0" applyNumberFormat="1" applyFont="1" applyBorder="1" applyAlignment="1">
      <alignment horizontal="right" vertical="center" wrapText="1"/>
    </xf>
    <xf numFmtId="164" fontId="15" fillId="6" borderId="31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vertical="center" wrapText="1"/>
    </xf>
    <xf numFmtId="164" fontId="15" fillId="0" borderId="35" xfId="0" applyNumberFormat="1" applyFont="1" applyBorder="1" applyAlignment="1">
      <alignment horizontal="right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165" fontId="15" fillId="0" borderId="48" xfId="0" applyNumberFormat="1" applyFont="1" applyBorder="1" applyAlignment="1">
      <alignment horizontal="right" vertical="center" wrapText="1"/>
    </xf>
    <xf numFmtId="164" fontId="16" fillId="7" borderId="49" xfId="0" applyNumberFormat="1" applyFont="1" applyFill="1" applyBorder="1" applyAlignment="1">
      <alignment horizontal="right" vertical="center" wrapText="1"/>
    </xf>
    <xf numFmtId="164" fontId="16" fillId="8" borderId="49" xfId="0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horizontal="right"/>
    </xf>
    <xf numFmtId="0" fontId="16" fillId="0" borderId="50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4" fontId="15" fillId="0" borderId="40" xfId="0" applyNumberFormat="1" applyFont="1" applyBorder="1" applyAlignment="1">
      <alignment horizontal="right" vertical="center" wrapText="1"/>
    </xf>
    <xf numFmtId="164" fontId="15" fillId="0" borderId="31" xfId="0" applyNumberFormat="1" applyFont="1" applyBorder="1" applyAlignment="1">
      <alignment horizontal="left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44" xfId="0" applyFont="1" applyBorder="1" applyAlignment="1">
      <alignment vertical="center" wrapText="1"/>
    </xf>
    <xf numFmtId="10" fontId="15" fillId="0" borderId="44" xfId="0" applyNumberFormat="1" applyFont="1" applyBorder="1" applyAlignment="1">
      <alignment horizontal="center" vertical="center" wrapText="1"/>
    </xf>
    <xf numFmtId="164" fontId="15" fillId="0" borderId="35" xfId="0" applyNumberFormat="1" applyFont="1" applyBorder="1" applyAlignment="1">
      <alignment horizontal="left" vertical="center" wrapText="1"/>
    </xf>
    <xf numFmtId="0" fontId="16" fillId="0" borderId="51" xfId="0" applyFont="1" applyBorder="1" applyAlignment="1">
      <alignment vertical="center" wrapText="1"/>
    </xf>
    <xf numFmtId="164" fontId="15" fillId="6" borderId="40" xfId="0" applyNumberFormat="1" applyFont="1" applyFill="1" applyBorder="1" applyAlignment="1">
      <alignment vertical="center" wrapText="1"/>
    </xf>
    <xf numFmtId="164" fontId="15" fillId="6" borderId="31" xfId="0" applyNumberFormat="1" applyFont="1" applyFill="1" applyBorder="1" applyAlignment="1">
      <alignment horizontal="left" vertical="center" wrapText="1"/>
    </xf>
    <xf numFmtId="0" fontId="15" fillId="6" borderId="44" xfId="0" applyFont="1" applyFill="1" applyBorder="1" applyAlignment="1">
      <alignment vertical="center" wrapText="1"/>
    </xf>
    <xf numFmtId="164" fontId="15" fillId="6" borderId="35" xfId="0" applyNumberFormat="1" applyFont="1" applyFill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35" xfId="0" applyFont="1" applyBorder="1" applyAlignment="1">
      <alignment horizontal="left" vertical="center" wrapText="1"/>
    </xf>
    <xf numFmtId="3" fontId="15" fillId="0" borderId="44" xfId="0" applyNumberFormat="1" applyFont="1" applyBorder="1" applyAlignment="1">
      <alignment horizontal="center" vertical="center" wrapText="1"/>
    </xf>
    <xf numFmtId="164" fontId="15" fillId="6" borderId="35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4" fillId="9" borderId="40" xfId="0" applyFont="1" applyFill="1" applyBorder="1" applyAlignment="1">
      <alignment vertical="center"/>
    </xf>
    <xf numFmtId="0" fontId="1" fillId="9" borderId="40" xfId="0" applyFont="1" applyFill="1" applyBorder="1" applyAlignment="1">
      <alignment horizontal="center" vertical="center" wrapText="1"/>
    </xf>
    <xf numFmtId="0" fontId="12" fillId="0" borderId="40" xfId="0" quotePrefix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166" fontId="1" fillId="9" borderId="58" xfId="0" applyNumberFormat="1" applyFont="1" applyFill="1" applyBorder="1" applyAlignment="1">
      <alignment vertical="center"/>
    </xf>
    <xf numFmtId="0" fontId="12" fillId="0" borderId="40" xfId="0" applyFont="1" applyBorder="1" applyAlignment="1">
      <alignment horizontal="center" vertical="center"/>
    </xf>
    <xf numFmtId="164" fontId="11" fillId="0" borderId="40" xfId="0" applyNumberFormat="1" applyFont="1" applyBorder="1" applyAlignment="1">
      <alignment vertical="center"/>
    </xf>
    <xf numFmtId="166" fontId="1" fillId="9" borderId="40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10" fillId="3" borderId="4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2" borderId="4" xfId="0" applyFont="1" applyFill="1" applyBorder="1" applyAlignment="1">
      <alignment horizontal="center" vertical="center" wrapText="1"/>
    </xf>
    <xf numFmtId="0" fontId="9" fillId="0" borderId="9" xfId="0" applyFont="1" applyBorder="1"/>
    <xf numFmtId="0" fontId="11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32" xfId="0" applyFont="1" applyBorder="1" applyAlignment="1">
      <alignment horizontal="center" vertical="center" wrapText="1"/>
    </xf>
    <xf numFmtId="0" fontId="9" fillId="0" borderId="34" xfId="0" applyFont="1" applyBorder="1"/>
    <xf numFmtId="0" fontId="15" fillId="0" borderId="0" xfId="0" applyFont="1" applyAlignment="1">
      <alignment horizontal="center"/>
    </xf>
    <xf numFmtId="0" fontId="16" fillId="5" borderId="21" xfId="0" applyFont="1" applyFill="1" applyBorder="1" applyAlignment="1">
      <alignment horizontal="center" vertical="center"/>
    </xf>
    <xf numFmtId="0" fontId="9" fillId="0" borderId="22" xfId="0" applyFont="1" applyBorder="1"/>
    <xf numFmtId="0" fontId="9" fillId="0" borderId="23" xfId="0" applyFont="1" applyBorder="1"/>
    <xf numFmtId="0" fontId="16" fillId="0" borderId="25" xfId="0" applyFont="1" applyBorder="1" applyAlignment="1">
      <alignment horizontal="center" vertical="center" wrapText="1"/>
    </xf>
    <xf numFmtId="0" fontId="9" fillId="0" borderId="26" xfId="0" applyFont="1" applyBorder="1"/>
    <xf numFmtId="0" fontId="15" fillId="0" borderId="29" xfId="0" applyFont="1" applyBorder="1" applyAlignment="1">
      <alignment horizontal="left" vertical="center" wrapText="1"/>
    </xf>
    <xf numFmtId="0" fontId="9" fillId="0" borderId="30" xfId="0" applyFont="1" applyBorder="1"/>
    <xf numFmtId="0" fontId="9" fillId="0" borderId="33" xfId="0" applyFont="1" applyBorder="1"/>
    <xf numFmtId="0" fontId="16" fillId="3" borderId="21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/>
    </xf>
    <xf numFmtId="0" fontId="9" fillId="0" borderId="14" xfId="0" applyFont="1" applyBorder="1"/>
    <xf numFmtId="0" fontId="9" fillId="0" borderId="15" xfId="0" applyFont="1" applyBorder="1"/>
    <xf numFmtId="0" fontId="14" fillId="4" borderId="16" xfId="0" applyFont="1" applyFill="1" applyBorder="1" applyAlignment="1">
      <alignment horizontal="center"/>
    </xf>
    <xf numFmtId="0" fontId="9" fillId="0" borderId="17" xfId="0" applyFont="1" applyBorder="1"/>
    <xf numFmtId="0" fontId="16" fillId="0" borderId="18" xfId="0" applyFont="1" applyBorder="1" applyAlignment="1">
      <alignment horizontal="center"/>
    </xf>
    <xf numFmtId="0" fontId="9" fillId="0" borderId="19" xfId="0" applyFont="1" applyBorder="1"/>
    <xf numFmtId="0" fontId="9" fillId="0" borderId="20" xfId="0" applyFont="1" applyBorder="1"/>
    <xf numFmtId="0" fontId="16" fillId="5" borderId="36" xfId="0" applyFont="1" applyFill="1" applyBorder="1" applyAlignment="1">
      <alignment horizontal="center" vertical="center"/>
    </xf>
    <xf numFmtId="0" fontId="9" fillId="0" borderId="37" xfId="0" applyFont="1" applyBorder="1"/>
    <xf numFmtId="0" fontId="9" fillId="0" borderId="38" xfId="0" applyFont="1" applyBorder="1"/>
    <xf numFmtId="0" fontId="16" fillId="0" borderId="41" xfId="0" applyFont="1" applyBorder="1" applyAlignment="1">
      <alignment horizontal="center" vertical="center" wrapText="1"/>
    </xf>
    <xf numFmtId="0" fontId="9" fillId="0" borderId="42" xfId="0" applyFont="1" applyBorder="1"/>
    <xf numFmtId="0" fontId="16" fillId="5" borderId="21" xfId="0" applyFont="1" applyFill="1" applyBorder="1" applyAlignment="1">
      <alignment horizontal="center" vertical="center" wrapText="1"/>
    </xf>
    <xf numFmtId="0" fontId="15" fillId="6" borderId="29" xfId="0" applyFont="1" applyFill="1" applyBorder="1" applyAlignment="1">
      <alignment horizontal="left" vertical="center" wrapText="1"/>
    </xf>
    <xf numFmtId="0" fontId="16" fillId="3" borderId="13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left" vertical="center" wrapText="1"/>
    </xf>
    <xf numFmtId="0" fontId="9" fillId="0" borderId="47" xfId="0" applyFont="1" applyBorder="1"/>
    <xf numFmtId="0" fontId="16" fillId="7" borderId="21" xfId="0" applyFont="1" applyFill="1" applyBorder="1" applyAlignment="1">
      <alignment horizontal="center" vertical="center" wrapText="1"/>
    </xf>
    <xf numFmtId="0" fontId="16" fillId="8" borderId="21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wrapText="1"/>
    </xf>
    <xf numFmtId="0" fontId="16" fillId="5" borderId="13" xfId="0" applyFont="1" applyFill="1" applyBorder="1" applyAlignment="1">
      <alignment horizontal="center" vertical="center"/>
    </xf>
    <xf numFmtId="0" fontId="1" fillId="9" borderId="55" xfId="0" applyFont="1" applyFill="1" applyBorder="1" applyAlignment="1">
      <alignment horizontal="center" vertical="center"/>
    </xf>
    <xf numFmtId="0" fontId="9" fillId="0" borderId="56" xfId="0" applyFont="1" applyBorder="1"/>
    <xf numFmtId="0" fontId="9" fillId="0" borderId="57" xfId="0" applyFont="1" applyBorder="1"/>
    <xf numFmtId="0" fontId="20" fillId="0" borderId="54" xfId="0" applyFont="1" applyBorder="1" applyAlignment="1">
      <alignment horizontal="center"/>
    </xf>
    <xf numFmtId="0" fontId="9" fillId="0" borderId="54" xfId="0" applyFont="1" applyBorder="1"/>
    <xf numFmtId="0" fontId="1" fillId="9" borderId="29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left" wrapText="1"/>
    </xf>
    <xf numFmtId="0" fontId="11" fillId="0" borderId="29" xfId="0" applyFont="1" applyBorder="1" applyAlignment="1">
      <alignment horizontal="left"/>
    </xf>
    <xf numFmtId="0" fontId="20" fillId="0" borderId="21" xfId="0" applyFont="1" applyBorder="1" applyAlignment="1">
      <alignment horizontal="center"/>
    </xf>
    <xf numFmtId="0" fontId="1" fillId="9" borderId="29" xfId="0" applyFont="1" applyFill="1" applyBorder="1" applyAlignment="1">
      <alignment horizontal="center" vertical="center"/>
    </xf>
    <xf numFmtId="10" fontId="19" fillId="0" borderId="3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workbookViewId="0"/>
  </sheetViews>
  <sheetFormatPr defaultColWidth="12.625" defaultRowHeight="15" customHeight="1" x14ac:dyDescent="0.2"/>
  <cols>
    <col min="1" max="1" width="7.625" customWidth="1"/>
    <col min="2" max="2" width="11.625" customWidth="1"/>
    <col min="3" max="3" width="24" customWidth="1"/>
    <col min="4" max="4" width="10.25" customWidth="1"/>
    <col min="5" max="5" width="10.5" customWidth="1"/>
    <col min="6" max="6" width="12.625" customWidth="1"/>
    <col min="7" max="7" width="14.75" customWidth="1"/>
    <col min="8" max="26" width="7.625" customWidth="1"/>
  </cols>
  <sheetData>
    <row r="1" spans="1:7" x14ac:dyDescent="0.25">
      <c r="C1" s="75" t="s">
        <v>0</v>
      </c>
      <c r="D1" s="76"/>
      <c r="E1" s="76"/>
    </row>
    <row r="2" spans="1:7" ht="54" customHeight="1" x14ac:dyDescent="0.25">
      <c r="A2" s="77" t="s">
        <v>1</v>
      </c>
      <c r="B2" s="76"/>
      <c r="C2" s="76"/>
      <c r="D2" s="76"/>
      <c r="E2" s="76"/>
      <c r="F2" s="76"/>
      <c r="G2" s="76"/>
    </row>
    <row r="3" spans="1:7" x14ac:dyDescent="0.25">
      <c r="B3" s="1"/>
      <c r="C3" s="1"/>
      <c r="D3" s="1"/>
      <c r="E3" s="1"/>
    </row>
    <row r="4" spans="1:7" x14ac:dyDescent="0.2">
      <c r="A4" s="78"/>
      <c r="B4" s="76"/>
      <c r="C4" s="76"/>
      <c r="D4" s="76"/>
      <c r="E4" s="76"/>
      <c r="F4" s="76"/>
      <c r="G4" s="76"/>
    </row>
    <row r="5" spans="1:7" x14ac:dyDescent="0.2">
      <c r="A5" s="78"/>
      <c r="B5" s="76"/>
      <c r="C5" s="76"/>
      <c r="D5" s="76"/>
      <c r="E5" s="76"/>
      <c r="F5" s="76"/>
      <c r="G5" s="76"/>
    </row>
    <row r="6" spans="1:7" x14ac:dyDescent="0.2">
      <c r="A6" s="78"/>
      <c r="B6" s="76"/>
      <c r="C6" s="76"/>
      <c r="D6" s="76"/>
      <c r="E6" s="76"/>
      <c r="F6" s="76"/>
      <c r="G6" s="76"/>
    </row>
    <row r="8" spans="1:7" ht="17.25" x14ac:dyDescent="0.2">
      <c r="A8" s="79" t="s">
        <v>2</v>
      </c>
      <c r="B8" s="76"/>
      <c r="C8" s="76"/>
      <c r="D8" s="76"/>
      <c r="E8" s="76"/>
      <c r="F8" s="76"/>
      <c r="G8" s="76"/>
    </row>
    <row r="9" spans="1:7" x14ac:dyDescent="0.25">
      <c r="A9" s="80"/>
      <c r="B9" s="76"/>
      <c r="C9" s="76"/>
      <c r="D9" s="76"/>
      <c r="E9" s="76"/>
      <c r="F9" s="76"/>
      <c r="G9" s="76"/>
    </row>
    <row r="10" spans="1:7" ht="15.75" customHeight="1" x14ac:dyDescent="0.2">
      <c r="A10" s="81" t="s">
        <v>3</v>
      </c>
      <c r="B10" s="76"/>
      <c r="C10" s="76"/>
      <c r="D10" s="76"/>
      <c r="E10" s="76"/>
      <c r="F10" s="76"/>
      <c r="G10" s="76"/>
    </row>
    <row r="11" spans="1:7" x14ac:dyDescent="0.25">
      <c r="A11" s="80"/>
      <c r="B11" s="76"/>
      <c r="C11" s="76"/>
      <c r="D11" s="76"/>
      <c r="E11" s="76"/>
      <c r="F11" s="76"/>
      <c r="G11" s="76"/>
    </row>
    <row r="12" spans="1:7" ht="16.5" customHeight="1" x14ac:dyDescent="0.2">
      <c r="A12" s="82" t="s">
        <v>4</v>
      </c>
      <c r="B12" s="83"/>
      <c r="C12" s="83"/>
      <c r="D12" s="83"/>
      <c r="E12" s="83"/>
      <c r="F12" s="83"/>
      <c r="G12" s="84"/>
    </row>
    <row r="13" spans="1:7" ht="25.5" x14ac:dyDescent="0.2">
      <c r="A13" s="85" t="s">
        <v>5</v>
      </c>
      <c r="B13" s="85" t="s">
        <v>6</v>
      </c>
      <c r="C13" s="85" t="s">
        <v>7</v>
      </c>
      <c r="D13" s="2" t="s">
        <v>8</v>
      </c>
      <c r="E13" s="85" t="s">
        <v>9</v>
      </c>
      <c r="F13" s="2" t="s">
        <v>10</v>
      </c>
      <c r="G13" s="2" t="s">
        <v>11</v>
      </c>
    </row>
    <row r="14" spans="1:7" ht="14.25" x14ac:dyDescent="0.2">
      <c r="A14" s="86"/>
      <c r="B14" s="86"/>
      <c r="C14" s="86"/>
      <c r="D14" s="2" t="s">
        <v>12</v>
      </c>
      <c r="E14" s="86"/>
      <c r="F14" s="2"/>
      <c r="G14" s="2"/>
    </row>
    <row r="15" spans="1:7" x14ac:dyDescent="0.2">
      <c r="A15" s="87"/>
      <c r="B15" s="87"/>
      <c r="C15" s="87"/>
      <c r="D15" s="3"/>
      <c r="E15" s="87"/>
      <c r="F15" s="3"/>
      <c r="G15" s="4"/>
    </row>
    <row r="16" spans="1:7" ht="14.25" x14ac:dyDescent="0.2">
      <c r="A16" s="88"/>
      <c r="B16" s="88">
        <v>1</v>
      </c>
      <c r="C16" s="90" t="s">
        <v>13</v>
      </c>
      <c r="D16" s="88">
        <v>2</v>
      </c>
      <c r="E16" s="91" t="s">
        <v>14</v>
      </c>
      <c r="F16" s="92">
        <f>Jardineiro!D115</f>
        <v>48379.868968765331</v>
      </c>
      <c r="G16" s="92">
        <f>F16*D16</f>
        <v>96759.737937530663</v>
      </c>
    </row>
    <row r="17" spans="1:7" ht="14.25" x14ac:dyDescent="0.2">
      <c r="A17" s="89"/>
      <c r="B17" s="87"/>
      <c r="C17" s="87"/>
      <c r="D17" s="87"/>
      <c r="E17" s="87"/>
      <c r="F17" s="87"/>
      <c r="G17" s="87"/>
    </row>
    <row r="18" spans="1:7" ht="21.75" customHeight="1" x14ac:dyDescent="0.2">
      <c r="A18" s="96" t="s">
        <v>11</v>
      </c>
      <c r="B18" s="97"/>
      <c r="C18" s="97"/>
      <c r="D18" s="97"/>
      <c r="E18" s="97"/>
      <c r="F18" s="98"/>
      <c r="G18" s="5">
        <f>SUM(G16)</f>
        <v>96759.737937530663</v>
      </c>
    </row>
    <row r="19" spans="1:7" x14ac:dyDescent="0.25">
      <c r="A19" s="80"/>
      <c r="B19" s="76"/>
      <c r="C19" s="76"/>
      <c r="D19" s="76"/>
      <c r="E19" s="76"/>
      <c r="F19" s="76"/>
      <c r="G19" s="76"/>
    </row>
    <row r="20" spans="1:7" x14ac:dyDescent="0.2">
      <c r="A20" s="99" t="s">
        <v>15</v>
      </c>
      <c r="B20" s="76"/>
      <c r="C20" s="76"/>
      <c r="D20" s="76"/>
      <c r="E20" s="76"/>
      <c r="F20" s="76"/>
      <c r="G20" s="76"/>
    </row>
    <row r="21" spans="1:7" ht="15.75" customHeight="1" x14ac:dyDescent="0.2">
      <c r="A21" s="99" t="s">
        <v>16</v>
      </c>
      <c r="B21" s="76"/>
      <c r="C21" s="76"/>
      <c r="D21" s="76"/>
      <c r="E21" s="76"/>
      <c r="F21" s="76"/>
      <c r="G21" s="76"/>
    </row>
    <row r="22" spans="1:7" ht="15.75" customHeight="1" x14ac:dyDescent="0.2">
      <c r="A22" s="99" t="s">
        <v>17</v>
      </c>
      <c r="B22" s="76"/>
      <c r="C22" s="76"/>
      <c r="D22" s="76"/>
      <c r="E22" s="76"/>
      <c r="F22" s="76"/>
      <c r="G22" s="76"/>
    </row>
    <row r="23" spans="1:7" ht="15.75" customHeight="1" x14ac:dyDescent="0.25">
      <c r="A23" s="80"/>
      <c r="B23" s="76"/>
      <c r="C23" s="76"/>
      <c r="D23" s="76"/>
      <c r="E23" s="76"/>
      <c r="F23" s="76"/>
      <c r="G23" s="76"/>
    </row>
    <row r="24" spans="1:7" ht="15.75" customHeight="1" x14ac:dyDescent="0.2">
      <c r="A24" s="100"/>
      <c r="B24" s="76"/>
      <c r="C24" s="76"/>
      <c r="D24" s="76"/>
      <c r="E24" s="76"/>
      <c r="F24" s="76"/>
      <c r="G24" s="76"/>
    </row>
    <row r="25" spans="1:7" ht="15.75" customHeight="1" x14ac:dyDescent="0.25">
      <c r="A25" s="6"/>
      <c r="B25" s="6"/>
      <c r="C25" s="6"/>
      <c r="D25" s="6"/>
      <c r="E25" s="6"/>
      <c r="F25" s="6"/>
      <c r="G25" s="6"/>
    </row>
    <row r="26" spans="1:7" ht="15.75" customHeight="1" x14ac:dyDescent="0.25">
      <c r="B26" s="7"/>
      <c r="C26" s="6"/>
      <c r="D26" s="6"/>
      <c r="E26" s="6"/>
      <c r="F26" s="6"/>
      <c r="G26" s="6"/>
    </row>
    <row r="27" spans="1:7" ht="15.75" customHeight="1" x14ac:dyDescent="0.25">
      <c r="A27" s="93"/>
      <c r="B27" s="76"/>
      <c r="C27" s="76"/>
      <c r="D27" s="76"/>
      <c r="E27" s="76"/>
      <c r="F27" s="76"/>
      <c r="G27" s="76"/>
    </row>
    <row r="28" spans="1:7" ht="15.75" customHeight="1" x14ac:dyDescent="0.25">
      <c r="A28" s="94"/>
      <c r="B28" s="76"/>
      <c r="C28" s="76"/>
      <c r="D28" s="6"/>
    </row>
    <row r="29" spans="1:7" ht="15.75" customHeight="1" x14ac:dyDescent="0.25">
      <c r="A29" s="95"/>
      <c r="B29" s="76"/>
      <c r="C29" s="76"/>
      <c r="D29" s="6"/>
    </row>
    <row r="30" spans="1:7" ht="28.5" customHeight="1" x14ac:dyDescent="0.25">
      <c r="A30" s="95"/>
      <c r="B30" s="76"/>
      <c r="C30" s="76"/>
      <c r="D30" s="6"/>
    </row>
    <row r="31" spans="1:7" ht="15" customHeight="1" x14ac:dyDescent="0.25">
      <c r="A31" s="95"/>
      <c r="B31" s="76"/>
      <c r="C31" s="76"/>
      <c r="D31" s="6"/>
    </row>
    <row r="32" spans="1:7" ht="15.75" customHeight="1" x14ac:dyDescent="0.25">
      <c r="A32" s="95"/>
      <c r="B32" s="76"/>
      <c r="C32" s="76"/>
      <c r="D32" s="6"/>
    </row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4">
    <mergeCell ref="A30:C30"/>
    <mergeCell ref="A31:C31"/>
    <mergeCell ref="A32:C32"/>
    <mergeCell ref="A18:F18"/>
    <mergeCell ref="A19:G19"/>
    <mergeCell ref="A20:G20"/>
    <mergeCell ref="A21:G21"/>
    <mergeCell ref="A22:G22"/>
    <mergeCell ref="A23:G23"/>
    <mergeCell ref="A24:G24"/>
    <mergeCell ref="F16:F17"/>
    <mergeCell ref="G16:G17"/>
    <mergeCell ref="A27:G27"/>
    <mergeCell ref="A28:C28"/>
    <mergeCell ref="A29:C29"/>
    <mergeCell ref="A13:A15"/>
    <mergeCell ref="B13:B15"/>
    <mergeCell ref="C13:C15"/>
    <mergeCell ref="E13:E15"/>
    <mergeCell ref="A16:A17"/>
    <mergeCell ref="B16:B17"/>
    <mergeCell ref="C16:C17"/>
    <mergeCell ref="D16:D17"/>
    <mergeCell ref="E16:E17"/>
    <mergeCell ref="A8:G8"/>
    <mergeCell ref="A9:G9"/>
    <mergeCell ref="A10:G10"/>
    <mergeCell ref="A11:G11"/>
    <mergeCell ref="A12:G12"/>
    <mergeCell ref="C1:E1"/>
    <mergeCell ref="A2:G2"/>
    <mergeCell ref="A4:G4"/>
    <mergeCell ref="A5:G5"/>
    <mergeCell ref="A6:G6"/>
  </mergeCells>
  <pageMargins left="0.511811024" right="0.511811024" top="0.78740157499999996" bottom="0.78740157499999996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sqref="A1:D1"/>
    </sheetView>
  </sheetViews>
  <sheetFormatPr defaultColWidth="12.625" defaultRowHeight="15" customHeight="1" x14ac:dyDescent="0.2"/>
  <cols>
    <col min="1" max="1" width="14.5" customWidth="1"/>
    <col min="2" max="2" width="66.875" customWidth="1"/>
    <col min="3" max="3" width="15.75" customWidth="1"/>
    <col min="4" max="4" width="13.5" customWidth="1"/>
    <col min="5" max="5" width="11.125" customWidth="1"/>
    <col min="6" max="6" width="11.875" customWidth="1"/>
    <col min="7" max="26" width="8" customWidth="1"/>
  </cols>
  <sheetData>
    <row r="1" spans="1:26" ht="15.75" customHeight="1" x14ac:dyDescent="0.3">
      <c r="A1" s="113" t="s">
        <v>18</v>
      </c>
      <c r="B1" s="114"/>
      <c r="C1" s="114"/>
      <c r="D1" s="115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3">
      <c r="A2" s="116" t="s">
        <v>19</v>
      </c>
      <c r="B2" s="97"/>
      <c r="C2" s="97"/>
      <c r="D2" s="11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5">
      <c r="A3" s="118" t="s">
        <v>20</v>
      </c>
      <c r="B3" s="119"/>
      <c r="C3" s="119"/>
      <c r="D3" s="12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 x14ac:dyDescent="0.25">
      <c r="A4" s="112" t="s">
        <v>21</v>
      </c>
      <c r="B4" s="105"/>
      <c r="C4" s="105"/>
      <c r="D4" s="106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 x14ac:dyDescent="0.25">
      <c r="A5" s="9">
        <v>1</v>
      </c>
      <c r="B5" s="107" t="s">
        <v>22</v>
      </c>
      <c r="C5" s="108"/>
      <c r="D5" s="10" t="s">
        <v>23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 x14ac:dyDescent="0.25">
      <c r="A6" s="11" t="s">
        <v>24</v>
      </c>
      <c r="B6" s="109" t="s">
        <v>25</v>
      </c>
      <c r="C6" s="110"/>
      <c r="D6" s="12">
        <v>1172.77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5">
      <c r="A7" s="11" t="s">
        <v>26</v>
      </c>
      <c r="B7" s="109" t="s">
        <v>27</v>
      </c>
      <c r="C7" s="110"/>
      <c r="D7" s="12">
        <v>0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 x14ac:dyDescent="0.25">
      <c r="A8" s="11" t="s">
        <v>28</v>
      </c>
      <c r="B8" s="109" t="s">
        <v>29</v>
      </c>
      <c r="C8" s="110"/>
      <c r="D8" s="12">
        <v>0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5">
      <c r="A9" s="11" t="s">
        <v>30</v>
      </c>
      <c r="B9" s="109" t="s">
        <v>31</v>
      </c>
      <c r="C9" s="110"/>
      <c r="D9" s="12">
        <v>0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5">
      <c r="A10" s="11" t="s">
        <v>32</v>
      </c>
      <c r="B10" s="109" t="s">
        <v>33</v>
      </c>
      <c r="C10" s="110"/>
      <c r="D10" s="12">
        <v>0</v>
      </c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11" t="s">
        <v>34</v>
      </c>
      <c r="B11" s="109" t="s">
        <v>35</v>
      </c>
      <c r="C11" s="110"/>
      <c r="D11" s="12">
        <v>0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 x14ac:dyDescent="0.25">
      <c r="A12" s="101" t="s">
        <v>36</v>
      </c>
      <c r="B12" s="111"/>
      <c r="C12" s="102"/>
      <c r="D12" s="13">
        <f>SUM(D6:D11)</f>
        <v>1172.77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103"/>
      <c r="B13" s="76"/>
      <c r="C13" s="76"/>
      <c r="D13" s="76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5">
      <c r="A14" s="112" t="s">
        <v>37</v>
      </c>
      <c r="B14" s="105"/>
      <c r="C14" s="105"/>
      <c r="D14" s="106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5">
      <c r="A15" s="121" t="s">
        <v>38</v>
      </c>
      <c r="B15" s="122"/>
      <c r="C15" s="122"/>
      <c r="D15" s="123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5">
      <c r="A16" s="9" t="s">
        <v>39</v>
      </c>
      <c r="B16" s="14" t="s">
        <v>40</v>
      </c>
      <c r="C16" s="14" t="s">
        <v>41</v>
      </c>
      <c r="D16" s="10" t="s">
        <v>23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 x14ac:dyDescent="0.25">
      <c r="A17" s="11" t="s">
        <v>24</v>
      </c>
      <c r="B17" s="15" t="s">
        <v>42</v>
      </c>
      <c r="C17" s="16">
        <f>1/12</f>
        <v>8.3333333333333329E-2</v>
      </c>
      <c r="D17" s="12">
        <f t="shared" ref="D17:D18" si="0">C17*$D$12</f>
        <v>97.730833333333322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5.75" customHeight="1" x14ac:dyDescent="0.25">
      <c r="A18" s="11" t="s">
        <v>26</v>
      </c>
      <c r="B18" s="15" t="s">
        <v>43</v>
      </c>
      <c r="C18" s="16">
        <f>0.09075+0.03025</f>
        <v>0.121</v>
      </c>
      <c r="D18" s="12">
        <f t="shared" si="0"/>
        <v>141.90517</v>
      </c>
      <c r="E18" s="17"/>
      <c r="F18" s="1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5">
      <c r="A19" s="124" t="s">
        <v>44</v>
      </c>
      <c r="B19" s="125"/>
      <c r="C19" s="110"/>
      <c r="D19" s="19">
        <f>$D$17+$D$18</f>
        <v>239.63600333333332</v>
      </c>
      <c r="E19" s="8"/>
      <c r="F19" s="1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8" customHeight="1" x14ac:dyDescent="0.25">
      <c r="A20" s="11" t="s">
        <v>28</v>
      </c>
      <c r="B20" s="15" t="s">
        <v>45</v>
      </c>
      <c r="C20" s="16">
        <v>7.8200000000000006E-2</v>
      </c>
      <c r="D20" s="20">
        <f>C20*D19</f>
        <v>18.739535460666666</v>
      </c>
      <c r="E20" s="21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" customHeight="1" x14ac:dyDescent="0.25">
      <c r="A21" s="101" t="s">
        <v>36</v>
      </c>
      <c r="B21" s="111"/>
      <c r="C21" s="102"/>
      <c r="D21" s="22">
        <f>D19+D20</f>
        <v>258.37553879399997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03"/>
      <c r="B22" s="76"/>
      <c r="C22" s="76"/>
      <c r="D22" s="76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32.25" customHeight="1" x14ac:dyDescent="0.25">
      <c r="A23" s="126" t="s">
        <v>46</v>
      </c>
      <c r="B23" s="105"/>
      <c r="C23" s="105"/>
      <c r="D23" s="106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9" t="s">
        <v>47</v>
      </c>
      <c r="B24" s="14" t="s">
        <v>48</v>
      </c>
      <c r="C24" s="14" t="s">
        <v>49</v>
      </c>
      <c r="D24" s="10" t="s">
        <v>23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5">
      <c r="A25" s="11" t="s">
        <v>24</v>
      </c>
      <c r="B25" s="15" t="s">
        <v>50</v>
      </c>
      <c r="C25" s="16">
        <v>0.2</v>
      </c>
      <c r="D25" s="12">
        <f t="shared" ref="D25:D32" si="1">C25*$D$12</f>
        <v>234.554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11" t="s">
        <v>26</v>
      </c>
      <c r="B26" s="23" t="s">
        <v>51</v>
      </c>
      <c r="C26" s="24">
        <v>2.5000000000000001E-2</v>
      </c>
      <c r="D26" s="12">
        <f t="shared" si="1"/>
        <v>29.31925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11" t="s">
        <v>28</v>
      </c>
      <c r="B27" s="23" t="s">
        <v>52</v>
      </c>
      <c r="C27" s="16">
        <v>0.03</v>
      </c>
      <c r="D27" s="12">
        <f t="shared" si="1"/>
        <v>35.183099999999996</v>
      </c>
      <c r="E27" s="8"/>
      <c r="F27" s="1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1" t="s">
        <v>30</v>
      </c>
      <c r="B28" s="15" t="s">
        <v>53</v>
      </c>
      <c r="C28" s="16">
        <v>1.4999999999999999E-2</v>
      </c>
      <c r="D28" s="12">
        <f t="shared" si="1"/>
        <v>17.591549999999998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11" t="s">
        <v>32</v>
      </c>
      <c r="B29" s="15" t="s">
        <v>54</v>
      </c>
      <c r="C29" s="16">
        <v>0.01</v>
      </c>
      <c r="D29" s="12">
        <f t="shared" si="1"/>
        <v>11.7277</v>
      </c>
      <c r="E29" s="8"/>
      <c r="F29" s="1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11" t="s">
        <v>34</v>
      </c>
      <c r="B30" s="15" t="s">
        <v>55</v>
      </c>
      <c r="C30" s="16">
        <v>6.0000000000000001E-3</v>
      </c>
      <c r="D30" s="12">
        <f t="shared" si="1"/>
        <v>7.0366200000000001</v>
      </c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1" t="s">
        <v>56</v>
      </c>
      <c r="B31" s="15" t="s">
        <v>57</v>
      </c>
      <c r="C31" s="16">
        <v>2E-3</v>
      </c>
      <c r="D31" s="12">
        <f t="shared" si="1"/>
        <v>2.3455400000000002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11" t="s">
        <v>58</v>
      </c>
      <c r="B32" s="15" t="s">
        <v>59</v>
      </c>
      <c r="C32" s="16">
        <v>0.08</v>
      </c>
      <c r="D32" s="12">
        <f t="shared" si="1"/>
        <v>93.821600000000004</v>
      </c>
      <c r="E32" s="8"/>
      <c r="F32" s="1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101" t="s">
        <v>60</v>
      </c>
      <c r="B33" s="102"/>
      <c r="C33" s="25">
        <f>SUM($C$25:$C$32)</f>
        <v>0.36800000000000005</v>
      </c>
      <c r="D33" s="13">
        <f>SUM($D$25:$D$32)</f>
        <v>431.57936000000001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103"/>
      <c r="B34" s="76"/>
      <c r="C34" s="76"/>
      <c r="D34" s="76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104" t="s">
        <v>61</v>
      </c>
      <c r="B35" s="105"/>
      <c r="C35" s="105"/>
      <c r="D35" s="106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9" t="s">
        <v>62</v>
      </c>
      <c r="B36" s="107" t="s">
        <v>63</v>
      </c>
      <c r="C36" s="108"/>
      <c r="D36" s="10" t="s">
        <v>23</v>
      </c>
      <c r="E36" s="26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5">
      <c r="A37" s="11" t="s">
        <v>24</v>
      </c>
      <c r="B37" s="127" t="s">
        <v>64</v>
      </c>
      <c r="C37" s="110"/>
      <c r="D37" s="27">
        <v>0</v>
      </c>
      <c r="E37" s="2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5">
      <c r="A38" s="11" t="s">
        <v>26</v>
      </c>
      <c r="B38" s="127" t="s">
        <v>65</v>
      </c>
      <c r="C38" s="110"/>
      <c r="D38" s="27">
        <f>E39*E38*0.99</f>
        <v>457.38</v>
      </c>
      <c r="E38" s="28">
        <v>21</v>
      </c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5">
      <c r="A39" s="11" t="s">
        <v>28</v>
      </c>
      <c r="B39" s="127" t="s">
        <v>66</v>
      </c>
      <c r="C39" s="110"/>
      <c r="D39" s="27">
        <v>80</v>
      </c>
      <c r="E39" s="26">
        <v>22</v>
      </c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5">
      <c r="A40" s="11" t="s">
        <v>30</v>
      </c>
      <c r="B40" s="127" t="s">
        <v>67</v>
      </c>
      <c r="C40" s="110"/>
      <c r="D40" s="27">
        <f>73.89/2</f>
        <v>36.945</v>
      </c>
      <c r="E40" s="26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5">
      <c r="A41" s="11" t="s">
        <v>32</v>
      </c>
      <c r="B41" s="127" t="s">
        <v>68</v>
      </c>
      <c r="C41" s="110"/>
      <c r="D41" s="27">
        <v>0.05</v>
      </c>
      <c r="E41" s="29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5">
      <c r="A42" s="11" t="s">
        <v>30</v>
      </c>
      <c r="B42" s="127" t="s">
        <v>35</v>
      </c>
      <c r="C42" s="110"/>
      <c r="D42" s="27">
        <v>0</v>
      </c>
      <c r="E42" s="26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101" t="s">
        <v>36</v>
      </c>
      <c r="B43" s="111"/>
      <c r="C43" s="102"/>
      <c r="D43" s="13">
        <f>SUM($D$37:$D$42)</f>
        <v>574.375</v>
      </c>
      <c r="E43" s="26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5">
      <c r="A44" s="103"/>
      <c r="B44" s="76"/>
      <c r="C44" s="76"/>
      <c r="D44" s="76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104" t="s">
        <v>69</v>
      </c>
      <c r="B45" s="105"/>
      <c r="C45" s="105"/>
      <c r="D45" s="106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9">
        <v>2</v>
      </c>
      <c r="B46" s="107" t="s">
        <v>70</v>
      </c>
      <c r="C46" s="108"/>
      <c r="D46" s="10" t="s">
        <v>23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5">
      <c r="A47" s="11" t="s">
        <v>39</v>
      </c>
      <c r="B47" s="109" t="s">
        <v>71</v>
      </c>
      <c r="C47" s="110"/>
      <c r="D47" s="30">
        <f>$D$21</f>
        <v>258.37553879399997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A48" s="11" t="s">
        <v>47</v>
      </c>
      <c r="B48" s="109" t="s">
        <v>48</v>
      </c>
      <c r="C48" s="110"/>
      <c r="D48" s="30">
        <f>$D$33</f>
        <v>431.57936000000001</v>
      </c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11" t="s">
        <v>62</v>
      </c>
      <c r="B49" s="109" t="s">
        <v>63</v>
      </c>
      <c r="C49" s="110"/>
      <c r="D49" s="30">
        <f>$D$43</f>
        <v>574.375</v>
      </c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5">
      <c r="A50" s="101" t="s">
        <v>36</v>
      </c>
      <c r="B50" s="111"/>
      <c r="C50" s="102"/>
      <c r="D50" s="13">
        <f>SUM($D$47:$D$49)</f>
        <v>1264.329898794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5">
      <c r="A51" s="103"/>
      <c r="B51" s="76"/>
      <c r="C51" s="76"/>
      <c r="D51" s="76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112" t="s">
        <v>72</v>
      </c>
      <c r="B52" s="105"/>
      <c r="C52" s="105"/>
      <c r="D52" s="106"/>
      <c r="E52" s="8"/>
      <c r="F52" s="1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9">
        <v>3</v>
      </c>
      <c r="B53" s="14" t="s">
        <v>73</v>
      </c>
      <c r="C53" s="14" t="s">
        <v>41</v>
      </c>
      <c r="D53" s="10" t="s">
        <v>23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11" t="s">
        <v>24</v>
      </c>
      <c r="B54" s="31" t="s">
        <v>74</v>
      </c>
      <c r="C54" s="16">
        <f>(30/30/12*0.055)</f>
        <v>4.5833333333333334E-3</v>
      </c>
      <c r="D54" s="12">
        <f t="shared" ref="D54:D59" si="2">C54*$D$12</f>
        <v>5.3751958333333336</v>
      </c>
      <c r="E54" s="17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5.75" customHeight="1" x14ac:dyDescent="0.25">
      <c r="A55" s="11" t="s">
        <v>26</v>
      </c>
      <c r="B55" s="31" t="s">
        <v>75</v>
      </c>
      <c r="C55" s="16">
        <f>C32*C54</f>
        <v>3.6666666666666667E-4</v>
      </c>
      <c r="D55" s="12">
        <f t="shared" si="2"/>
        <v>0.43001566666666668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11" t="s">
        <v>28</v>
      </c>
      <c r="B56" s="31" t="s">
        <v>76</v>
      </c>
      <c r="C56" s="32">
        <v>0.02</v>
      </c>
      <c r="D56" s="12">
        <f t="shared" si="2"/>
        <v>23.455400000000001</v>
      </c>
      <c r="E56" s="8"/>
      <c r="F56" s="33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11" t="s">
        <v>30</v>
      </c>
      <c r="B57" s="31" t="s">
        <v>77</v>
      </c>
      <c r="C57" s="16">
        <f>7/30/12</f>
        <v>1.9444444444444445E-2</v>
      </c>
      <c r="D57" s="12">
        <f t="shared" si="2"/>
        <v>22.803861111111111</v>
      </c>
      <c r="E57" s="17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11" t="s">
        <v>32</v>
      </c>
      <c r="B58" s="31" t="s">
        <v>78</v>
      </c>
      <c r="C58" s="16">
        <v>7.1000000000000004E-3</v>
      </c>
      <c r="D58" s="12">
        <f t="shared" si="2"/>
        <v>8.3266670000000005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11" t="s">
        <v>34</v>
      </c>
      <c r="B59" s="31" t="s">
        <v>79</v>
      </c>
      <c r="C59" s="16">
        <v>0.02</v>
      </c>
      <c r="D59" s="12">
        <f t="shared" si="2"/>
        <v>23.455400000000001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101" t="s">
        <v>36</v>
      </c>
      <c r="B60" s="102"/>
      <c r="C60" s="25">
        <f t="shared" ref="C60:D60" si="3">SUM(C54:C59)</f>
        <v>7.1494444444444444E-2</v>
      </c>
      <c r="D60" s="13">
        <f t="shared" si="3"/>
        <v>83.846539611111112</v>
      </c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103"/>
      <c r="B61" s="76"/>
      <c r="C61" s="76"/>
      <c r="D61" s="76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128" t="s">
        <v>80</v>
      </c>
      <c r="B62" s="114"/>
      <c r="C62" s="114"/>
      <c r="D62" s="115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104" t="s">
        <v>81</v>
      </c>
      <c r="B63" s="105"/>
      <c r="C63" s="105"/>
      <c r="D63" s="106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9" t="s">
        <v>82</v>
      </c>
      <c r="B64" s="14" t="s">
        <v>83</v>
      </c>
      <c r="C64" s="14" t="s">
        <v>41</v>
      </c>
      <c r="D64" s="34" t="s">
        <v>23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11" t="s">
        <v>24</v>
      </c>
      <c r="B65" s="15" t="s">
        <v>84</v>
      </c>
      <c r="C65" s="16">
        <v>0</v>
      </c>
      <c r="D65" s="19">
        <f t="shared" ref="D65:D71" si="4">C65*$D$12</f>
        <v>0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11" t="s">
        <v>26</v>
      </c>
      <c r="B66" s="15" t="s">
        <v>85</v>
      </c>
      <c r="C66" s="16">
        <f>5/30/12</f>
        <v>1.3888888888888888E-2</v>
      </c>
      <c r="D66" s="19">
        <f t="shared" si="4"/>
        <v>16.288472222222222</v>
      </c>
      <c r="E66" s="17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11" t="s">
        <v>28</v>
      </c>
      <c r="B67" s="15" t="s">
        <v>86</v>
      </c>
      <c r="C67" s="16">
        <f>((5/30)/12)*0.015</f>
        <v>2.0833333333333332E-4</v>
      </c>
      <c r="D67" s="19">
        <f t="shared" si="4"/>
        <v>0.24432708333333331</v>
      </c>
      <c r="E67" s="17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11" t="s">
        <v>30</v>
      </c>
      <c r="B68" s="15" t="s">
        <v>87</v>
      </c>
      <c r="C68" s="16">
        <f>((15/30)/12)*0.0078</f>
        <v>3.2499999999999999E-4</v>
      </c>
      <c r="D68" s="19">
        <f t="shared" si="4"/>
        <v>0.38115024999999997</v>
      </c>
      <c r="E68" s="17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11" t="s">
        <v>32</v>
      </c>
      <c r="B69" s="15" t="s">
        <v>88</v>
      </c>
      <c r="C69" s="16">
        <f>1/30/12</f>
        <v>2.7777777777777779E-3</v>
      </c>
      <c r="D69" s="19">
        <f t="shared" si="4"/>
        <v>3.2576944444444447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11" t="s">
        <v>34</v>
      </c>
      <c r="B70" s="15" t="s">
        <v>89</v>
      </c>
      <c r="C70" s="16">
        <f>SUM(C65:C69)*C33</f>
        <v>6.3296000000000012E-3</v>
      </c>
      <c r="D70" s="19">
        <f t="shared" si="4"/>
        <v>7.4231649920000011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11" t="s">
        <v>56</v>
      </c>
      <c r="B71" s="15" t="s">
        <v>35</v>
      </c>
      <c r="C71" s="35">
        <v>0</v>
      </c>
      <c r="D71" s="19">
        <f t="shared" si="4"/>
        <v>0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101" t="s">
        <v>60</v>
      </c>
      <c r="B72" s="102"/>
      <c r="C72" s="25">
        <f>SUM(C65:C71)</f>
        <v>2.3529600000000001E-2</v>
      </c>
      <c r="D72" s="13">
        <f>SUM($D$65:$D$71)</f>
        <v>27.594808992000001</v>
      </c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5.75" customHeight="1" x14ac:dyDescent="0.25">
      <c r="A73" s="103"/>
      <c r="B73" s="76"/>
      <c r="C73" s="76"/>
      <c r="D73" s="76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104" t="s">
        <v>90</v>
      </c>
      <c r="B74" s="105"/>
      <c r="C74" s="105"/>
      <c r="D74" s="106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9" t="s">
        <v>91</v>
      </c>
      <c r="B75" s="107" t="s">
        <v>92</v>
      </c>
      <c r="C75" s="108"/>
      <c r="D75" s="10" t="s">
        <v>23</v>
      </c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11" t="s">
        <v>24</v>
      </c>
      <c r="B76" s="109" t="s">
        <v>93</v>
      </c>
      <c r="C76" s="110"/>
      <c r="D76" s="12">
        <v>0</v>
      </c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101" t="s">
        <v>36</v>
      </c>
      <c r="B77" s="111"/>
      <c r="C77" s="102"/>
      <c r="D77" s="13">
        <f>D76</f>
        <v>0</v>
      </c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103"/>
      <c r="B78" s="76"/>
      <c r="C78" s="76"/>
      <c r="D78" s="76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104" t="s">
        <v>94</v>
      </c>
      <c r="B79" s="105"/>
      <c r="C79" s="105"/>
      <c r="D79" s="106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9">
        <v>4</v>
      </c>
      <c r="B80" s="14" t="s">
        <v>95</v>
      </c>
      <c r="C80" s="14" t="s">
        <v>41</v>
      </c>
      <c r="D80" s="34" t="s">
        <v>23</v>
      </c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11" t="s">
        <v>82</v>
      </c>
      <c r="B81" s="15" t="s">
        <v>88</v>
      </c>
      <c r="C81" s="16">
        <f>$C$72</f>
        <v>2.3529600000000001E-2</v>
      </c>
      <c r="D81" s="30">
        <f>$D$72</f>
        <v>27.594808992000001</v>
      </c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11" t="s">
        <v>91</v>
      </c>
      <c r="B82" s="15" t="s">
        <v>96</v>
      </c>
      <c r="C82" s="16">
        <v>0</v>
      </c>
      <c r="D82" s="30">
        <f>$C$77</f>
        <v>0</v>
      </c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101" t="s">
        <v>36</v>
      </c>
      <c r="B83" s="102"/>
      <c r="C83" s="25">
        <f>SUM(C81:C82)</f>
        <v>2.3529600000000001E-2</v>
      </c>
      <c r="D83" s="36">
        <f>SUM($D$81:$D$82)</f>
        <v>27.594808992000001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103"/>
      <c r="B84" s="76"/>
      <c r="C84" s="76"/>
      <c r="D84" s="76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112" t="s">
        <v>97</v>
      </c>
      <c r="B85" s="105"/>
      <c r="C85" s="105"/>
      <c r="D85" s="106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9">
        <v>5</v>
      </c>
      <c r="B86" s="107" t="s">
        <v>98</v>
      </c>
      <c r="C86" s="108"/>
      <c r="D86" s="10" t="s">
        <v>23</v>
      </c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11" t="s">
        <v>24</v>
      </c>
      <c r="B87" s="109" t="s">
        <v>99</v>
      </c>
      <c r="C87" s="110"/>
      <c r="D87" s="37">
        <f>'Jardineiro - Insumos'!K69</f>
        <v>102.53833333333336</v>
      </c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11" t="s">
        <v>26</v>
      </c>
      <c r="B88" s="109" t="s">
        <v>100</v>
      </c>
      <c r="C88" s="110"/>
      <c r="D88" s="37">
        <f>'Jardineiro - Insumos'!K45</f>
        <v>226.76199999999997</v>
      </c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11" t="s">
        <v>28</v>
      </c>
      <c r="B89" s="109" t="s">
        <v>101</v>
      </c>
      <c r="C89" s="110"/>
      <c r="D89" s="37">
        <f>'Jardineiro - Insumos'!K9</f>
        <v>89.971666666666664</v>
      </c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11" t="s">
        <v>30</v>
      </c>
      <c r="B90" s="109" t="s">
        <v>102</v>
      </c>
      <c r="C90" s="110"/>
      <c r="D90" s="37">
        <f>'Jardineiro - Insumos'!K59</f>
        <v>426.20249999999999</v>
      </c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101" t="s">
        <v>60</v>
      </c>
      <c r="B91" s="111"/>
      <c r="C91" s="102"/>
      <c r="D91" s="22">
        <f>SUM(D87:D90)</f>
        <v>845.47450000000003</v>
      </c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103"/>
      <c r="B92" s="76"/>
      <c r="C92" s="76"/>
      <c r="D92" s="76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112" t="s">
        <v>103</v>
      </c>
      <c r="B93" s="105"/>
      <c r="C93" s="105"/>
      <c r="D93" s="106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9">
        <v>6</v>
      </c>
      <c r="B94" s="38" t="s">
        <v>104</v>
      </c>
      <c r="C94" s="14" t="s">
        <v>49</v>
      </c>
      <c r="D94" s="10" t="s">
        <v>23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11" t="s">
        <v>24</v>
      </c>
      <c r="B95" s="15" t="s">
        <v>105</v>
      </c>
      <c r="C95" s="16">
        <v>0.03</v>
      </c>
      <c r="D95" s="12">
        <f>ROUND(D112*C95,2)</f>
        <v>101.82</v>
      </c>
      <c r="E95" s="17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11" t="s">
        <v>26</v>
      </c>
      <c r="B96" s="15" t="s">
        <v>106</v>
      </c>
      <c r="C96" s="16">
        <v>6.7900000000000002E-2</v>
      </c>
      <c r="D96" s="12">
        <f>ROUND(D112*C96,2)</f>
        <v>230.45</v>
      </c>
      <c r="E96" s="17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11" t="s">
        <v>28</v>
      </c>
      <c r="B97" s="15" t="s">
        <v>107</v>
      </c>
      <c r="C97" s="24">
        <f>$C$98+$C$101+$C$102</f>
        <v>7.6499999999999999E-2</v>
      </c>
      <c r="D97" s="12">
        <f>ROUND((D112+D95+D96)/(1-0.0665)*C97,2)</f>
        <v>305.37</v>
      </c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11"/>
      <c r="B98" s="31" t="s">
        <v>108</v>
      </c>
      <c r="C98" s="24">
        <f>$C$99+$C$100</f>
        <v>3.6499999999999998E-2</v>
      </c>
      <c r="D98" s="12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11"/>
      <c r="B99" s="31" t="s">
        <v>109</v>
      </c>
      <c r="C99" s="24">
        <v>6.4999999999999997E-3</v>
      </c>
      <c r="D99" s="12"/>
      <c r="E99" s="17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11"/>
      <c r="B100" s="31" t="s">
        <v>110</v>
      </c>
      <c r="C100" s="24">
        <v>0.03</v>
      </c>
      <c r="D100" s="12"/>
      <c r="E100" s="17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11"/>
      <c r="B101" s="31" t="s">
        <v>111</v>
      </c>
      <c r="C101" s="24">
        <v>0</v>
      </c>
      <c r="D101" s="12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11"/>
      <c r="B102" s="31" t="s">
        <v>112</v>
      </c>
      <c r="C102" s="24">
        <v>0.04</v>
      </c>
      <c r="D102" s="12"/>
      <c r="E102" s="17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101" t="s">
        <v>60</v>
      </c>
      <c r="B103" s="102"/>
      <c r="C103" s="25">
        <f>((1+C95)/(1-C97-C96)-1)</f>
        <v>0.20383356708742406</v>
      </c>
      <c r="D103" s="39">
        <f>SUM(D95:D102)</f>
        <v>637.64</v>
      </c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103"/>
      <c r="B104" s="76"/>
      <c r="C104" s="76"/>
      <c r="D104" s="76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112" t="s">
        <v>113</v>
      </c>
      <c r="B105" s="105"/>
      <c r="C105" s="105"/>
      <c r="D105" s="106"/>
      <c r="E105" s="8"/>
      <c r="F105" s="8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9"/>
      <c r="B106" s="107" t="s">
        <v>114</v>
      </c>
      <c r="C106" s="108"/>
      <c r="D106" s="10" t="s">
        <v>23</v>
      </c>
      <c r="E106" s="8"/>
      <c r="F106" s="8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40" t="s">
        <v>24</v>
      </c>
      <c r="B107" s="109" t="s">
        <v>21</v>
      </c>
      <c r="C107" s="110"/>
      <c r="D107" s="30">
        <f>$D$12</f>
        <v>1172.77</v>
      </c>
      <c r="E107" s="8"/>
      <c r="F107" s="8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40" t="s">
        <v>26</v>
      </c>
      <c r="B108" s="109" t="s">
        <v>37</v>
      </c>
      <c r="C108" s="110"/>
      <c r="D108" s="30">
        <f>$D$50</f>
        <v>1264.329898794</v>
      </c>
      <c r="E108" s="8"/>
      <c r="F108" s="8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40" t="s">
        <v>28</v>
      </c>
      <c r="B109" s="109" t="s">
        <v>72</v>
      </c>
      <c r="C109" s="110"/>
      <c r="D109" s="30">
        <f>$D$60</f>
        <v>83.846539611111112</v>
      </c>
      <c r="E109" s="8"/>
      <c r="F109" s="8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40" t="s">
        <v>30</v>
      </c>
      <c r="B110" s="109" t="s">
        <v>80</v>
      </c>
      <c r="C110" s="110"/>
      <c r="D110" s="30">
        <f>$D$83</f>
        <v>27.594808992000001</v>
      </c>
      <c r="E110" s="8"/>
      <c r="F110" s="8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40" t="s">
        <v>32</v>
      </c>
      <c r="B111" s="109" t="s">
        <v>97</v>
      </c>
      <c r="C111" s="110"/>
      <c r="D111" s="30">
        <f>$D$91</f>
        <v>845.47450000000003</v>
      </c>
      <c r="E111" s="8"/>
      <c r="F111" s="8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6.5" customHeight="1" x14ac:dyDescent="0.25">
      <c r="A112" s="124" t="s">
        <v>115</v>
      </c>
      <c r="B112" s="125"/>
      <c r="C112" s="110"/>
      <c r="D112" s="12">
        <f>SUM($D$107:$D$111)</f>
        <v>3394.0157473971112</v>
      </c>
      <c r="E112" s="8"/>
      <c r="F112" s="8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41" t="s">
        <v>34</v>
      </c>
      <c r="B113" s="129" t="s">
        <v>116</v>
      </c>
      <c r="C113" s="130"/>
      <c r="D113" s="42">
        <f>$D$103</f>
        <v>637.64</v>
      </c>
      <c r="E113" s="8"/>
      <c r="F113" s="8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6.5" customHeight="1" x14ac:dyDescent="0.25">
      <c r="A114" s="131" t="s">
        <v>117</v>
      </c>
      <c r="B114" s="105"/>
      <c r="C114" s="106"/>
      <c r="D114" s="43">
        <f>SUM($D$112:$D$113)</f>
        <v>4031.6557473971111</v>
      </c>
      <c r="E114" s="8"/>
      <c r="F114" s="8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6.5" customHeight="1" x14ac:dyDescent="0.25">
      <c r="A115" s="132" t="s">
        <v>118</v>
      </c>
      <c r="B115" s="105"/>
      <c r="C115" s="106"/>
      <c r="D115" s="44">
        <f>D114*12</f>
        <v>48379.868968765331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6.5" customHeight="1" x14ac:dyDescent="0.25">
      <c r="A116" s="132" t="s">
        <v>119</v>
      </c>
      <c r="B116" s="105"/>
      <c r="C116" s="106"/>
      <c r="D116" s="44">
        <f t="shared" ref="D116:D117" si="5">D114*2</f>
        <v>8063.3114947942222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6.5" customHeight="1" x14ac:dyDescent="0.25">
      <c r="A117" s="132" t="s">
        <v>120</v>
      </c>
      <c r="B117" s="105"/>
      <c r="C117" s="106"/>
      <c r="D117" s="44">
        <f t="shared" si="5"/>
        <v>96759.737937530663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8"/>
      <c r="B118" s="8"/>
      <c r="C118" s="18"/>
      <c r="D118" s="26"/>
      <c r="E118" s="8"/>
      <c r="F118" s="8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8"/>
      <c r="B119" s="8"/>
      <c r="C119" s="8"/>
      <c r="D119" s="26"/>
      <c r="E119" s="8"/>
      <c r="F119" s="1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8"/>
      <c r="B120" s="8"/>
      <c r="C120" s="8"/>
      <c r="D120" s="45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8"/>
      <c r="B121" s="8"/>
      <c r="C121" s="8"/>
      <c r="D121" s="26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8"/>
      <c r="B122" s="8"/>
      <c r="C122" s="8"/>
      <c r="D122" s="26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8"/>
      <c r="B123" s="8"/>
      <c r="C123" s="8"/>
      <c r="D123" s="26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8"/>
      <c r="B124" s="8"/>
      <c r="C124" s="8"/>
      <c r="D124" s="26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8"/>
      <c r="B125" s="8"/>
      <c r="C125" s="8"/>
      <c r="D125" s="26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8"/>
      <c r="B126" s="8"/>
      <c r="C126" s="8"/>
      <c r="D126" s="26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8"/>
      <c r="B127" s="8"/>
      <c r="C127" s="8"/>
      <c r="D127" s="26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8"/>
      <c r="B128" s="8"/>
      <c r="C128" s="8"/>
      <c r="D128" s="26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8"/>
      <c r="B129" s="8"/>
      <c r="C129" s="8"/>
      <c r="D129" s="26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8"/>
      <c r="B130" s="8"/>
      <c r="C130" s="8"/>
      <c r="D130" s="26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8"/>
      <c r="B131" s="8"/>
      <c r="C131" s="8"/>
      <c r="D131" s="26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8"/>
      <c r="B132" s="8"/>
      <c r="C132" s="8"/>
      <c r="D132" s="26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8"/>
      <c r="B133" s="8"/>
      <c r="C133" s="8"/>
      <c r="D133" s="26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8"/>
      <c r="B134" s="8"/>
      <c r="C134" s="8"/>
      <c r="D134" s="26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8"/>
      <c r="B135" s="8"/>
      <c r="C135" s="8"/>
      <c r="D135" s="26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8"/>
      <c r="B136" s="8"/>
      <c r="C136" s="8"/>
      <c r="D136" s="26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8"/>
      <c r="B137" s="8"/>
      <c r="C137" s="8"/>
      <c r="D137" s="26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8"/>
      <c r="B138" s="8"/>
      <c r="C138" s="8"/>
      <c r="D138" s="26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8"/>
      <c r="B139" s="8"/>
      <c r="C139" s="8"/>
      <c r="D139" s="26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8"/>
      <c r="B140" s="8"/>
      <c r="C140" s="8"/>
      <c r="D140" s="26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8"/>
      <c r="B141" s="8"/>
      <c r="C141" s="8"/>
      <c r="D141" s="26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8"/>
      <c r="B142" s="8"/>
      <c r="C142" s="8"/>
      <c r="D142" s="26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8"/>
      <c r="B143" s="8"/>
      <c r="C143" s="8"/>
      <c r="D143" s="26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8"/>
      <c r="B144" s="8"/>
      <c r="C144" s="8"/>
      <c r="D144" s="26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8"/>
      <c r="B145" s="8"/>
      <c r="C145" s="8"/>
      <c r="D145" s="26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8"/>
      <c r="B146" s="8"/>
      <c r="C146" s="8"/>
      <c r="D146" s="26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8"/>
      <c r="B147" s="8"/>
      <c r="C147" s="8"/>
      <c r="D147" s="26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8"/>
      <c r="B148" s="8"/>
      <c r="C148" s="8"/>
      <c r="D148" s="26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8"/>
      <c r="B149" s="8"/>
      <c r="C149" s="8"/>
      <c r="D149" s="26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8"/>
      <c r="B150" s="8"/>
      <c r="C150" s="8"/>
      <c r="D150" s="26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8"/>
      <c r="B151" s="8"/>
      <c r="C151" s="8"/>
      <c r="D151" s="26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8"/>
      <c r="B152" s="8"/>
      <c r="C152" s="8"/>
      <c r="D152" s="26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8"/>
      <c r="B153" s="8"/>
      <c r="C153" s="8"/>
      <c r="D153" s="26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8"/>
      <c r="B154" s="8"/>
      <c r="C154" s="8"/>
      <c r="D154" s="26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8"/>
      <c r="B155" s="8"/>
      <c r="C155" s="8"/>
      <c r="D155" s="26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8"/>
      <c r="B156" s="8"/>
      <c r="C156" s="8"/>
      <c r="D156" s="26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8"/>
      <c r="B157" s="8"/>
      <c r="C157" s="8"/>
      <c r="D157" s="26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8"/>
      <c r="B158" s="8"/>
      <c r="C158" s="8"/>
      <c r="D158" s="26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8"/>
      <c r="B159" s="8"/>
      <c r="C159" s="8"/>
      <c r="D159" s="26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8"/>
      <c r="B160" s="8"/>
      <c r="C160" s="8"/>
      <c r="D160" s="26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8"/>
      <c r="B161" s="8"/>
      <c r="C161" s="8"/>
      <c r="D161" s="26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8"/>
      <c r="B162" s="8"/>
      <c r="C162" s="8"/>
      <c r="D162" s="26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8"/>
      <c r="B163" s="8"/>
      <c r="C163" s="8"/>
      <c r="D163" s="26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8"/>
      <c r="B164" s="8"/>
      <c r="C164" s="8"/>
      <c r="D164" s="26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8"/>
      <c r="B165" s="8"/>
      <c r="C165" s="8"/>
      <c r="D165" s="26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8"/>
      <c r="B166" s="8"/>
      <c r="C166" s="8"/>
      <c r="D166" s="26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8"/>
      <c r="B167" s="8"/>
      <c r="C167" s="8"/>
      <c r="D167" s="26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8"/>
      <c r="B168" s="8"/>
      <c r="C168" s="8"/>
      <c r="D168" s="26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8"/>
      <c r="B169" s="8"/>
      <c r="C169" s="8"/>
      <c r="D169" s="26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8"/>
      <c r="B170" s="8"/>
      <c r="C170" s="8"/>
      <c r="D170" s="26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8"/>
      <c r="B171" s="8"/>
      <c r="C171" s="8"/>
      <c r="D171" s="26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8"/>
      <c r="B172" s="8"/>
      <c r="C172" s="8"/>
      <c r="D172" s="26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8"/>
      <c r="B173" s="8"/>
      <c r="C173" s="8"/>
      <c r="D173" s="26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8"/>
      <c r="B174" s="8"/>
      <c r="C174" s="8"/>
      <c r="D174" s="26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8"/>
      <c r="B175" s="8"/>
      <c r="C175" s="8"/>
      <c r="D175" s="26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8"/>
      <c r="B176" s="8"/>
      <c r="C176" s="8"/>
      <c r="D176" s="26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8"/>
      <c r="B177" s="8"/>
      <c r="C177" s="8"/>
      <c r="D177" s="26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8"/>
      <c r="B178" s="8"/>
      <c r="C178" s="8"/>
      <c r="D178" s="26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8"/>
      <c r="B179" s="8"/>
      <c r="C179" s="8"/>
      <c r="D179" s="26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8"/>
      <c r="B180" s="8"/>
      <c r="C180" s="8"/>
      <c r="D180" s="26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8"/>
      <c r="B181" s="8"/>
      <c r="C181" s="8"/>
      <c r="D181" s="26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8"/>
      <c r="B182" s="8"/>
      <c r="C182" s="8"/>
      <c r="D182" s="26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8"/>
      <c r="B183" s="8"/>
      <c r="C183" s="8"/>
      <c r="D183" s="26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8"/>
      <c r="B184" s="8"/>
      <c r="C184" s="8"/>
      <c r="D184" s="26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8"/>
      <c r="B185" s="8"/>
      <c r="C185" s="8"/>
      <c r="D185" s="26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8"/>
      <c r="B186" s="8"/>
      <c r="C186" s="8"/>
      <c r="D186" s="26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8"/>
      <c r="B187" s="8"/>
      <c r="C187" s="8"/>
      <c r="D187" s="26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8"/>
      <c r="B188" s="8"/>
      <c r="C188" s="8"/>
      <c r="D188" s="26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8"/>
      <c r="B189" s="8"/>
      <c r="C189" s="8"/>
      <c r="D189" s="26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8"/>
      <c r="B190" s="8"/>
      <c r="C190" s="8"/>
      <c r="D190" s="26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8"/>
      <c r="B191" s="8"/>
      <c r="C191" s="8"/>
      <c r="D191" s="26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8"/>
      <c r="B192" s="8"/>
      <c r="C192" s="8"/>
      <c r="D192" s="26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8"/>
      <c r="B193" s="8"/>
      <c r="C193" s="8"/>
      <c r="D193" s="26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8"/>
      <c r="B194" s="8"/>
      <c r="C194" s="8"/>
      <c r="D194" s="26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8"/>
      <c r="B195" s="8"/>
      <c r="C195" s="8"/>
      <c r="D195" s="26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8"/>
      <c r="B196" s="8"/>
      <c r="C196" s="8"/>
      <c r="D196" s="26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8"/>
      <c r="B197" s="8"/>
      <c r="C197" s="8"/>
      <c r="D197" s="26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8"/>
      <c r="B198" s="8"/>
      <c r="C198" s="8"/>
      <c r="D198" s="26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8"/>
      <c r="B199" s="8"/>
      <c r="C199" s="8"/>
      <c r="D199" s="26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8"/>
      <c r="B200" s="8"/>
      <c r="C200" s="8"/>
      <c r="D200" s="26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8"/>
      <c r="B201" s="8"/>
      <c r="C201" s="8"/>
      <c r="D201" s="26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8"/>
      <c r="B202" s="8"/>
      <c r="C202" s="8"/>
      <c r="D202" s="26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8"/>
      <c r="B203" s="8"/>
      <c r="C203" s="8"/>
      <c r="D203" s="26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8"/>
      <c r="B204" s="8"/>
      <c r="C204" s="8"/>
      <c r="D204" s="26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8"/>
      <c r="B205" s="8"/>
      <c r="C205" s="8"/>
      <c r="D205" s="26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8"/>
      <c r="B206" s="8"/>
      <c r="C206" s="8"/>
      <c r="D206" s="26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8"/>
      <c r="B207" s="8"/>
      <c r="C207" s="8"/>
      <c r="D207" s="26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8"/>
      <c r="B208" s="8"/>
      <c r="C208" s="8"/>
      <c r="D208" s="26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8"/>
      <c r="B209" s="8"/>
      <c r="C209" s="8"/>
      <c r="D209" s="26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8"/>
      <c r="B210" s="8"/>
      <c r="C210" s="8"/>
      <c r="D210" s="26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8"/>
      <c r="B211" s="8"/>
      <c r="C211" s="8"/>
      <c r="D211" s="26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8"/>
      <c r="B212" s="8"/>
      <c r="C212" s="8"/>
      <c r="D212" s="26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8"/>
      <c r="B213" s="8"/>
      <c r="C213" s="8"/>
      <c r="D213" s="26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A214" s="8"/>
      <c r="B214" s="8"/>
      <c r="C214" s="8"/>
      <c r="D214" s="26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5">
      <c r="A215" s="8"/>
      <c r="B215" s="8"/>
      <c r="C215" s="8"/>
      <c r="D215" s="26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5">
      <c r="A216" s="8"/>
      <c r="B216" s="8"/>
      <c r="C216" s="8"/>
      <c r="D216" s="26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5">
      <c r="A217" s="8"/>
      <c r="B217" s="8"/>
      <c r="C217" s="8"/>
      <c r="D217" s="26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5">
      <c r="A218" s="8"/>
      <c r="B218" s="8"/>
      <c r="C218" s="8"/>
      <c r="D218" s="26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5">
      <c r="A219" s="8"/>
      <c r="B219" s="8"/>
      <c r="C219" s="8"/>
      <c r="D219" s="26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5">
      <c r="A220" s="8"/>
      <c r="B220" s="8"/>
      <c r="C220" s="8"/>
      <c r="D220" s="26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5">
      <c r="A221" s="8"/>
      <c r="B221" s="8"/>
      <c r="C221" s="8"/>
      <c r="D221" s="26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5">
      <c r="A222" s="8"/>
      <c r="B222" s="8"/>
      <c r="C222" s="8"/>
      <c r="D222" s="26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5">
      <c r="A223" s="8"/>
      <c r="B223" s="8"/>
      <c r="C223" s="8"/>
      <c r="D223" s="26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5">
      <c r="A224" s="8"/>
      <c r="B224" s="8"/>
      <c r="C224" s="8"/>
      <c r="D224" s="26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5">
      <c r="A225" s="8"/>
      <c r="B225" s="8"/>
      <c r="C225" s="8"/>
      <c r="D225" s="26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5">
      <c r="A226" s="8"/>
      <c r="B226" s="8"/>
      <c r="C226" s="8"/>
      <c r="D226" s="26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5">
      <c r="A227" s="8"/>
      <c r="B227" s="8"/>
      <c r="C227" s="8"/>
      <c r="D227" s="26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5">
      <c r="A228" s="8"/>
      <c r="B228" s="8"/>
      <c r="C228" s="8"/>
      <c r="D228" s="26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5">
      <c r="A229" s="8"/>
      <c r="B229" s="8"/>
      <c r="C229" s="8"/>
      <c r="D229" s="26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5">
      <c r="A230" s="8"/>
      <c r="B230" s="8"/>
      <c r="C230" s="8"/>
      <c r="D230" s="26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5">
      <c r="A231" s="8"/>
      <c r="B231" s="8"/>
      <c r="C231" s="8"/>
      <c r="D231" s="26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5">
      <c r="A232" s="8"/>
      <c r="B232" s="8"/>
      <c r="C232" s="8"/>
      <c r="D232" s="26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5">
      <c r="A233" s="8"/>
      <c r="B233" s="8"/>
      <c r="C233" s="8"/>
      <c r="D233" s="26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5">
      <c r="A234" s="8"/>
      <c r="B234" s="8"/>
      <c r="C234" s="8"/>
      <c r="D234" s="26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5">
      <c r="A235" s="8"/>
      <c r="B235" s="8"/>
      <c r="C235" s="8"/>
      <c r="D235" s="26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5">
      <c r="A236" s="8"/>
      <c r="B236" s="8"/>
      <c r="C236" s="8"/>
      <c r="D236" s="26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5">
      <c r="A237" s="8"/>
      <c r="B237" s="8"/>
      <c r="C237" s="8"/>
      <c r="D237" s="26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5">
      <c r="A238" s="8"/>
      <c r="B238" s="8"/>
      <c r="C238" s="8"/>
      <c r="D238" s="26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5">
      <c r="A239" s="8"/>
      <c r="B239" s="8"/>
      <c r="C239" s="8"/>
      <c r="D239" s="26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5">
      <c r="A240" s="8"/>
      <c r="B240" s="8"/>
      <c r="C240" s="8"/>
      <c r="D240" s="26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5">
      <c r="A241" s="8"/>
      <c r="B241" s="8"/>
      <c r="C241" s="8"/>
      <c r="D241" s="26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5">
      <c r="A242" s="8"/>
      <c r="B242" s="8"/>
      <c r="C242" s="8"/>
      <c r="D242" s="26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5">
      <c r="A243" s="8"/>
      <c r="B243" s="8"/>
      <c r="C243" s="8"/>
      <c r="D243" s="26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5">
      <c r="A244" s="8"/>
      <c r="B244" s="8"/>
      <c r="C244" s="8"/>
      <c r="D244" s="26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5">
      <c r="A245" s="8"/>
      <c r="B245" s="8"/>
      <c r="C245" s="8"/>
      <c r="D245" s="26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5">
      <c r="A246" s="8"/>
      <c r="B246" s="8"/>
      <c r="C246" s="8"/>
      <c r="D246" s="26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5">
      <c r="A247" s="8"/>
      <c r="B247" s="8"/>
      <c r="C247" s="8"/>
      <c r="D247" s="26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5">
      <c r="A248" s="8"/>
      <c r="B248" s="8"/>
      <c r="C248" s="8"/>
      <c r="D248" s="26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5">
      <c r="A249" s="8"/>
      <c r="B249" s="8"/>
      <c r="C249" s="8"/>
      <c r="D249" s="26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5">
      <c r="A250" s="8"/>
      <c r="B250" s="8"/>
      <c r="C250" s="8"/>
      <c r="D250" s="26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5">
      <c r="A251" s="8"/>
      <c r="B251" s="8"/>
      <c r="C251" s="8"/>
      <c r="D251" s="26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5">
      <c r="A252" s="8"/>
      <c r="B252" s="8"/>
      <c r="C252" s="8"/>
      <c r="D252" s="26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5">
      <c r="A253" s="8"/>
      <c r="B253" s="8"/>
      <c r="C253" s="8"/>
      <c r="D253" s="26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5">
      <c r="A254" s="8"/>
      <c r="B254" s="8"/>
      <c r="C254" s="8"/>
      <c r="D254" s="26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5">
      <c r="A255" s="8"/>
      <c r="B255" s="8"/>
      <c r="C255" s="8"/>
      <c r="D255" s="26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5">
      <c r="A256" s="8"/>
      <c r="B256" s="8"/>
      <c r="C256" s="8"/>
      <c r="D256" s="26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5">
      <c r="A257" s="8"/>
      <c r="B257" s="8"/>
      <c r="C257" s="8"/>
      <c r="D257" s="26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5">
      <c r="A258" s="8"/>
      <c r="B258" s="8"/>
      <c r="C258" s="8"/>
      <c r="D258" s="26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5">
      <c r="A259" s="8"/>
      <c r="B259" s="8"/>
      <c r="C259" s="8"/>
      <c r="D259" s="26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5">
      <c r="A260" s="8"/>
      <c r="B260" s="8"/>
      <c r="C260" s="8"/>
      <c r="D260" s="26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5">
      <c r="A261" s="8"/>
      <c r="B261" s="8"/>
      <c r="C261" s="8"/>
      <c r="D261" s="26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5">
      <c r="A262" s="8"/>
      <c r="B262" s="8"/>
      <c r="C262" s="8"/>
      <c r="D262" s="26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5">
      <c r="A263" s="8"/>
      <c r="B263" s="8"/>
      <c r="C263" s="8"/>
      <c r="D263" s="26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5">
      <c r="A264" s="8"/>
      <c r="B264" s="8"/>
      <c r="C264" s="8"/>
      <c r="D264" s="26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5">
      <c r="A265" s="8"/>
      <c r="B265" s="8"/>
      <c r="C265" s="8"/>
      <c r="D265" s="26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5">
      <c r="A266" s="8"/>
      <c r="B266" s="8"/>
      <c r="C266" s="8"/>
      <c r="D266" s="26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5">
      <c r="A267" s="8"/>
      <c r="B267" s="8"/>
      <c r="C267" s="8"/>
      <c r="D267" s="26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5">
      <c r="A268" s="8"/>
      <c r="B268" s="8"/>
      <c r="C268" s="8"/>
      <c r="D268" s="26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5">
      <c r="A269" s="8"/>
      <c r="B269" s="8"/>
      <c r="C269" s="8"/>
      <c r="D269" s="26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5">
      <c r="A270" s="8"/>
      <c r="B270" s="8"/>
      <c r="C270" s="8"/>
      <c r="D270" s="26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5">
      <c r="A271" s="8"/>
      <c r="B271" s="8"/>
      <c r="C271" s="8"/>
      <c r="D271" s="26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5">
      <c r="A272" s="8"/>
      <c r="B272" s="8"/>
      <c r="C272" s="8"/>
      <c r="D272" s="26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5">
      <c r="A273" s="8"/>
      <c r="B273" s="8"/>
      <c r="C273" s="8"/>
      <c r="D273" s="26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5">
      <c r="A274" s="8"/>
      <c r="B274" s="8"/>
      <c r="C274" s="8"/>
      <c r="D274" s="26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5">
      <c r="A275" s="8"/>
      <c r="B275" s="8"/>
      <c r="C275" s="8"/>
      <c r="D275" s="26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5">
      <c r="A276" s="8"/>
      <c r="B276" s="8"/>
      <c r="C276" s="8"/>
      <c r="D276" s="26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5">
      <c r="A277" s="8"/>
      <c r="B277" s="8"/>
      <c r="C277" s="8"/>
      <c r="D277" s="26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5">
      <c r="A278" s="8"/>
      <c r="B278" s="8"/>
      <c r="C278" s="8"/>
      <c r="D278" s="26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5">
      <c r="A279" s="8"/>
      <c r="B279" s="8"/>
      <c r="C279" s="8"/>
      <c r="D279" s="26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5">
      <c r="A280" s="8"/>
      <c r="B280" s="8"/>
      <c r="C280" s="8"/>
      <c r="D280" s="26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5">
      <c r="A281" s="8"/>
      <c r="B281" s="8"/>
      <c r="C281" s="8"/>
      <c r="D281" s="26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5">
      <c r="A282" s="8"/>
      <c r="B282" s="8"/>
      <c r="C282" s="8"/>
      <c r="D282" s="26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5">
      <c r="A283" s="8"/>
      <c r="B283" s="8"/>
      <c r="C283" s="8"/>
      <c r="D283" s="26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5">
      <c r="A284" s="8"/>
      <c r="B284" s="8"/>
      <c r="C284" s="8"/>
      <c r="D284" s="26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5">
      <c r="A285" s="8"/>
      <c r="B285" s="8"/>
      <c r="C285" s="8"/>
      <c r="D285" s="26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5">
      <c r="A286" s="8"/>
      <c r="B286" s="8"/>
      <c r="C286" s="8"/>
      <c r="D286" s="26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5">
      <c r="A287" s="8"/>
      <c r="B287" s="8"/>
      <c r="C287" s="8"/>
      <c r="D287" s="26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5">
      <c r="A288" s="8"/>
      <c r="B288" s="8"/>
      <c r="C288" s="8"/>
      <c r="D288" s="26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5">
      <c r="A289" s="8"/>
      <c r="B289" s="8"/>
      <c r="C289" s="8"/>
      <c r="D289" s="26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5">
      <c r="A290" s="8"/>
      <c r="B290" s="8"/>
      <c r="C290" s="8"/>
      <c r="D290" s="26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5">
      <c r="A291" s="8"/>
      <c r="B291" s="8"/>
      <c r="C291" s="8"/>
      <c r="D291" s="26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5">
      <c r="A292" s="8"/>
      <c r="B292" s="8"/>
      <c r="C292" s="8"/>
      <c r="D292" s="26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5">
      <c r="A293" s="8"/>
      <c r="B293" s="8"/>
      <c r="C293" s="8"/>
      <c r="D293" s="26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5">
      <c r="A294" s="8"/>
      <c r="B294" s="8"/>
      <c r="C294" s="8"/>
      <c r="D294" s="26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5">
      <c r="A295" s="8"/>
      <c r="B295" s="8"/>
      <c r="C295" s="8"/>
      <c r="D295" s="26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5">
      <c r="A296" s="8"/>
      <c r="B296" s="8"/>
      <c r="C296" s="8"/>
      <c r="D296" s="26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5">
      <c r="A297" s="8"/>
      <c r="B297" s="8"/>
      <c r="C297" s="8"/>
      <c r="D297" s="26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5">
      <c r="A298" s="8"/>
      <c r="B298" s="8"/>
      <c r="C298" s="8"/>
      <c r="D298" s="26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5">
      <c r="A299" s="8"/>
      <c r="B299" s="8"/>
      <c r="C299" s="8"/>
      <c r="D299" s="26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5">
      <c r="A300" s="8"/>
      <c r="B300" s="8"/>
      <c r="C300" s="8"/>
      <c r="D300" s="26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5">
      <c r="A301" s="8"/>
      <c r="B301" s="8"/>
      <c r="C301" s="8"/>
      <c r="D301" s="26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5">
      <c r="A302" s="8"/>
      <c r="B302" s="8"/>
      <c r="C302" s="8"/>
      <c r="D302" s="26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5">
      <c r="A303" s="8"/>
      <c r="B303" s="8"/>
      <c r="C303" s="8"/>
      <c r="D303" s="26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5">
      <c r="A304" s="8"/>
      <c r="B304" s="8"/>
      <c r="C304" s="8"/>
      <c r="D304" s="26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5">
      <c r="A305" s="8"/>
      <c r="B305" s="8"/>
      <c r="C305" s="8"/>
      <c r="D305" s="26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5">
      <c r="A306" s="8"/>
      <c r="B306" s="8"/>
      <c r="C306" s="8"/>
      <c r="D306" s="26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5">
      <c r="A307" s="8"/>
      <c r="B307" s="8"/>
      <c r="C307" s="8"/>
      <c r="D307" s="26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5">
      <c r="A308" s="8"/>
      <c r="B308" s="8"/>
      <c r="C308" s="8"/>
      <c r="D308" s="26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5">
      <c r="A309" s="8"/>
      <c r="B309" s="8"/>
      <c r="C309" s="8"/>
      <c r="D309" s="26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5">
      <c r="A310" s="8"/>
      <c r="B310" s="8"/>
      <c r="C310" s="8"/>
      <c r="D310" s="26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5">
      <c r="A311" s="8"/>
      <c r="B311" s="8"/>
      <c r="C311" s="8"/>
      <c r="D311" s="26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5">
      <c r="A312" s="8"/>
      <c r="B312" s="8"/>
      <c r="C312" s="8"/>
      <c r="D312" s="26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5">
      <c r="A313" s="8"/>
      <c r="B313" s="8"/>
      <c r="C313" s="8"/>
      <c r="D313" s="26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5">
      <c r="A314" s="8"/>
      <c r="B314" s="8"/>
      <c r="C314" s="8"/>
      <c r="D314" s="26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5">
      <c r="A315" s="8"/>
      <c r="B315" s="8"/>
      <c r="C315" s="8"/>
      <c r="D315" s="26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5">
      <c r="A316" s="8"/>
      <c r="B316" s="8"/>
      <c r="C316" s="8"/>
      <c r="D316" s="26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5">
      <c r="A317" s="8"/>
      <c r="B317" s="8"/>
      <c r="C317" s="8"/>
      <c r="D317" s="26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5">
      <c r="A318" s="8"/>
      <c r="B318" s="8"/>
      <c r="C318" s="8"/>
      <c r="D318" s="26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5">
      <c r="A319" s="8"/>
      <c r="B319" s="8"/>
      <c r="C319" s="8"/>
      <c r="D319" s="26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5">
      <c r="A320" s="8"/>
      <c r="B320" s="8"/>
      <c r="C320" s="8"/>
      <c r="D320" s="26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5">
      <c r="A321" s="8"/>
      <c r="B321" s="8"/>
      <c r="C321" s="8"/>
      <c r="D321" s="26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5">
      <c r="A322" s="8"/>
      <c r="B322" s="8"/>
      <c r="C322" s="8"/>
      <c r="D322" s="26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5">
      <c r="A323" s="8"/>
      <c r="B323" s="8"/>
      <c r="C323" s="8"/>
      <c r="D323" s="26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5">
      <c r="A324" s="8"/>
      <c r="B324" s="8"/>
      <c r="C324" s="8"/>
      <c r="D324" s="26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5">
      <c r="A325" s="8"/>
      <c r="B325" s="8"/>
      <c r="C325" s="8"/>
      <c r="D325" s="26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5">
      <c r="A326" s="8"/>
      <c r="B326" s="8"/>
      <c r="C326" s="8"/>
      <c r="D326" s="26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5">
      <c r="A327" s="8"/>
      <c r="B327" s="8"/>
      <c r="C327" s="8"/>
      <c r="D327" s="26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5">
      <c r="A328" s="8"/>
      <c r="B328" s="8"/>
      <c r="C328" s="8"/>
      <c r="D328" s="26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5">
      <c r="A329" s="8"/>
      <c r="B329" s="8"/>
      <c r="C329" s="8"/>
      <c r="D329" s="26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5">
      <c r="A330" s="8"/>
      <c r="B330" s="8"/>
      <c r="C330" s="8"/>
      <c r="D330" s="26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5">
      <c r="A331" s="8"/>
      <c r="B331" s="8"/>
      <c r="C331" s="8"/>
      <c r="D331" s="26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5">
      <c r="A332" s="8"/>
      <c r="B332" s="8"/>
      <c r="C332" s="8"/>
      <c r="D332" s="26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5">
      <c r="A333" s="8"/>
      <c r="B333" s="8"/>
      <c r="C333" s="8"/>
      <c r="D333" s="26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5">
      <c r="A334" s="8"/>
      <c r="B334" s="8"/>
      <c r="C334" s="8"/>
      <c r="D334" s="26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5">
      <c r="A335" s="8"/>
      <c r="B335" s="8"/>
      <c r="C335" s="8"/>
      <c r="D335" s="26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5">
      <c r="A336" s="8"/>
      <c r="B336" s="8"/>
      <c r="C336" s="8"/>
      <c r="D336" s="26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5">
      <c r="A337" s="8"/>
      <c r="B337" s="8"/>
      <c r="C337" s="8"/>
      <c r="D337" s="26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5">
      <c r="A338" s="8"/>
      <c r="B338" s="8"/>
      <c r="C338" s="8"/>
      <c r="D338" s="26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5">
      <c r="A339" s="8"/>
      <c r="B339" s="8"/>
      <c r="C339" s="8"/>
      <c r="D339" s="26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5">
      <c r="A340" s="8"/>
      <c r="B340" s="8"/>
      <c r="C340" s="8"/>
      <c r="D340" s="26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5">
      <c r="A341" s="8"/>
      <c r="B341" s="8"/>
      <c r="C341" s="8"/>
      <c r="D341" s="26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5">
      <c r="A342" s="8"/>
      <c r="B342" s="8"/>
      <c r="C342" s="8"/>
      <c r="D342" s="26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5">
      <c r="A343" s="8"/>
      <c r="B343" s="8"/>
      <c r="C343" s="8"/>
      <c r="D343" s="26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5">
      <c r="A344" s="8"/>
      <c r="B344" s="8"/>
      <c r="C344" s="8"/>
      <c r="D344" s="26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5">
      <c r="A345" s="8"/>
      <c r="B345" s="8"/>
      <c r="C345" s="8"/>
      <c r="D345" s="26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5">
      <c r="A346" s="8"/>
      <c r="B346" s="8"/>
      <c r="C346" s="8"/>
      <c r="D346" s="26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5">
      <c r="A347" s="8"/>
      <c r="B347" s="8"/>
      <c r="C347" s="8"/>
      <c r="D347" s="26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5">
      <c r="A348" s="8"/>
      <c r="B348" s="8"/>
      <c r="C348" s="8"/>
      <c r="D348" s="26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5">
      <c r="A349" s="8"/>
      <c r="B349" s="8"/>
      <c r="C349" s="8"/>
      <c r="D349" s="26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5">
      <c r="A350" s="8"/>
      <c r="B350" s="8"/>
      <c r="C350" s="8"/>
      <c r="D350" s="26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5">
      <c r="A351" s="8"/>
      <c r="B351" s="8"/>
      <c r="C351" s="8"/>
      <c r="D351" s="26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5">
      <c r="A352" s="8"/>
      <c r="B352" s="8"/>
      <c r="C352" s="8"/>
      <c r="D352" s="26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5">
      <c r="A353" s="8"/>
      <c r="B353" s="8"/>
      <c r="C353" s="8"/>
      <c r="D353" s="26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5">
      <c r="A354" s="8"/>
      <c r="B354" s="8"/>
      <c r="C354" s="8"/>
      <c r="D354" s="26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5">
      <c r="A355" s="8"/>
      <c r="B355" s="8"/>
      <c r="C355" s="8"/>
      <c r="D355" s="26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5">
      <c r="A356" s="8"/>
      <c r="B356" s="8"/>
      <c r="C356" s="8"/>
      <c r="D356" s="26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5">
      <c r="A357" s="8"/>
      <c r="B357" s="8"/>
      <c r="C357" s="8"/>
      <c r="D357" s="26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5">
      <c r="A358" s="8"/>
      <c r="B358" s="8"/>
      <c r="C358" s="8"/>
      <c r="D358" s="26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5">
      <c r="A359" s="8"/>
      <c r="B359" s="8"/>
      <c r="C359" s="8"/>
      <c r="D359" s="26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5">
      <c r="A360" s="8"/>
      <c r="B360" s="8"/>
      <c r="C360" s="8"/>
      <c r="D360" s="26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5">
      <c r="A361" s="8"/>
      <c r="B361" s="8"/>
      <c r="C361" s="8"/>
      <c r="D361" s="26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5">
      <c r="A362" s="8"/>
      <c r="B362" s="8"/>
      <c r="C362" s="8"/>
      <c r="D362" s="26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5">
      <c r="A363" s="8"/>
      <c r="B363" s="8"/>
      <c r="C363" s="8"/>
      <c r="D363" s="26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5">
      <c r="A364" s="8"/>
      <c r="B364" s="8"/>
      <c r="C364" s="8"/>
      <c r="D364" s="26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5">
      <c r="A365" s="8"/>
      <c r="B365" s="8"/>
      <c r="C365" s="8"/>
      <c r="D365" s="26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5">
      <c r="A366" s="8"/>
      <c r="B366" s="8"/>
      <c r="C366" s="8"/>
      <c r="D366" s="26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5">
      <c r="A367" s="8"/>
      <c r="B367" s="8"/>
      <c r="C367" s="8"/>
      <c r="D367" s="26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5">
      <c r="A368" s="8"/>
      <c r="B368" s="8"/>
      <c r="C368" s="8"/>
      <c r="D368" s="26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5">
      <c r="A369" s="8"/>
      <c r="B369" s="8"/>
      <c r="C369" s="8"/>
      <c r="D369" s="26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5">
      <c r="A370" s="8"/>
      <c r="B370" s="8"/>
      <c r="C370" s="8"/>
      <c r="D370" s="26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5">
      <c r="A371" s="8"/>
      <c r="B371" s="8"/>
      <c r="C371" s="8"/>
      <c r="D371" s="26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5">
      <c r="A372" s="8"/>
      <c r="B372" s="8"/>
      <c r="C372" s="8"/>
      <c r="D372" s="26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5">
      <c r="A373" s="8"/>
      <c r="B373" s="8"/>
      <c r="C373" s="8"/>
      <c r="D373" s="26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5">
      <c r="A374" s="8"/>
      <c r="B374" s="8"/>
      <c r="C374" s="8"/>
      <c r="D374" s="26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5">
      <c r="A375" s="8"/>
      <c r="B375" s="8"/>
      <c r="C375" s="8"/>
      <c r="D375" s="26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5">
      <c r="A376" s="8"/>
      <c r="B376" s="8"/>
      <c r="C376" s="8"/>
      <c r="D376" s="26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5">
      <c r="A377" s="8"/>
      <c r="B377" s="8"/>
      <c r="C377" s="8"/>
      <c r="D377" s="26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5">
      <c r="A378" s="8"/>
      <c r="B378" s="8"/>
      <c r="C378" s="8"/>
      <c r="D378" s="26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5">
      <c r="A379" s="8"/>
      <c r="B379" s="8"/>
      <c r="C379" s="8"/>
      <c r="D379" s="26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5">
      <c r="A380" s="8"/>
      <c r="B380" s="8"/>
      <c r="C380" s="8"/>
      <c r="D380" s="26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5">
      <c r="A381" s="8"/>
      <c r="B381" s="8"/>
      <c r="C381" s="8"/>
      <c r="D381" s="26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5">
      <c r="A382" s="8"/>
      <c r="B382" s="8"/>
      <c r="C382" s="8"/>
      <c r="D382" s="26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5">
      <c r="A383" s="8"/>
      <c r="B383" s="8"/>
      <c r="C383" s="8"/>
      <c r="D383" s="26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5">
      <c r="A384" s="8"/>
      <c r="B384" s="8"/>
      <c r="C384" s="8"/>
      <c r="D384" s="26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5">
      <c r="A385" s="8"/>
      <c r="B385" s="8"/>
      <c r="C385" s="8"/>
      <c r="D385" s="26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5">
      <c r="A386" s="8"/>
      <c r="B386" s="8"/>
      <c r="C386" s="8"/>
      <c r="D386" s="26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5">
      <c r="A387" s="8"/>
      <c r="B387" s="8"/>
      <c r="C387" s="8"/>
      <c r="D387" s="26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5">
      <c r="A388" s="8"/>
      <c r="B388" s="8"/>
      <c r="C388" s="8"/>
      <c r="D388" s="26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5">
      <c r="A389" s="8"/>
      <c r="B389" s="8"/>
      <c r="C389" s="8"/>
      <c r="D389" s="26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5">
      <c r="A390" s="8"/>
      <c r="B390" s="8"/>
      <c r="C390" s="8"/>
      <c r="D390" s="26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5">
      <c r="A391" s="8"/>
      <c r="B391" s="8"/>
      <c r="C391" s="8"/>
      <c r="D391" s="26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5">
      <c r="A392" s="8"/>
      <c r="B392" s="8"/>
      <c r="C392" s="8"/>
      <c r="D392" s="26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5">
      <c r="A393" s="8"/>
      <c r="B393" s="8"/>
      <c r="C393" s="8"/>
      <c r="D393" s="26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5">
      <c r="A394" s="8"/>
      <c r="B394" s="8"/>
      <c r="C394" s="8"/>
      <c r="D394" s="26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5">
      <c r="A395" s="8"/>
      <c r="B395" s="8"/>
      <c r="C395" s="8"/>
      <c r="D395" s="26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5">
      <c r="A396" s="8"/>
      <c r="B396" s="8"/>
      <c r="C396" s="8"/>
      <c r="D396" s="26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5">
      <c r="A397" s="8"/>
      <c r="B397" s="8"/>
      <c r="C397" s="8"/>
      <c r="D397" s="26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5">
      <c r="A398" s="8"/>
      <c r="B398" s="8"/>
      <c r="C398" s="8"/>
      <c r="D398" s="26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5">
      <c r="A399" s="8"/>
      <c r="B399" s="8"/>
      <c r="C399" s="8"/>
      <c r="D399" s="26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5">
      <c r="A400" s="8"/>
      <c r="B400" s="8"/>
      <c r="C400" s="8"/>
      <c r="D400" s="26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5">
      <c r="A401" s="8"/>
      <c r="B401" s="8"/>
      <c r="C401" s="8"/>
      <c r="D401" s="26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5">
      <c r="A402" s="8"/>
      <c r="B402" s="8"/>
      <c r="C402" s="8"/>
      <c r="D402" s="26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5">
      <c r="A403" s="8"/>
      <c r="B403" s="8"/>
      <c r="C403" s="8"/>
      <c r="D403" s="26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8"/>
      <c r="B404" s="8"/>
      <c r="C404" s="8"/>
      <c r="D404" s="26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5">
      <c r="A405" s="8"/>
      <c r="B405" s="8"/>
      <c r="C405" s="8"/>
      <c r="D405" s="26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5">
      <c r="A406" s="8"/>
      <c r="B406" s="8"/>
      <c r="C406" s="8"/>
      <c r="D406" s="26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5">
      <c r="A407" s="8"/>
      <c r="B407" s="8"/>
      <c r="C407" s="8"/>
      <c r="D407" s="26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5">
      <c r="A408" s="8"/>
      <c r="B408" s="8"/>
      <c r="C408" s="8"/>
      <c r="D408" s="26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5">
      <c r="A409" s="8"/>
      <c r="B409" s="8"/>
      <c r="C409" s="8"/>
      <c r="D409" s="26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5">
      <c r="A410" s="8"/>
      <c r="B410" s="8"/>
      <c r="C410" s="8"/>
      <c r="D410" s="26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5">
      <c r="A411" s="8"/>
      <c r="B411" s="8"/>
      <c r="C411" s="8"/>
      <c r="D411" s="26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5">
      <c r="A412" s="8"/>
      <c r="B412" s="8"/>
      <c r="C412" s="8"/>
      <c r="D412" s="26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5">
      <c r="A413" s="8"/>
      <c r="B413" s="8"/>
      <c r="C413" s="8"/>
      <c r="D413" s="26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5">
      <c r="A414" s="8"/>
      <c r="B414" s="8"/>
      <c r="C414" s="8"/>
      <c r="D414" s="26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5">
      <c r="A415" s="8"/>
      <c r="B415" s="8"/>
      <c r="C415" s="8"/>
      <c r="D415" s="26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5">
      <c r="A416" s="8"/>
      <c r="B416" s="8"/>
      <c r="C416" s="8"/>
      <c r="D416" s="26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5">
      <c r="A417" s="8"/>
      <c r="B417" s="8"/>
      <c r="C417" s="8"/>
      <c r="D417" s="26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5">
      <c r="A418" s="8"/>
      <c r="B418" s="8"/>
      <c r="C418" s="8"/>
      <c r="D418" s="26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5">
      <c r="A419" s="8"/>
      <c r="B419" s="8"/>
      <c r="C419" s="8"/>
      <c r="D419" s="26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5">
      <c r="A420" s="8"/>
      <c r="B420" s="8"/>
      <c r="C420" s="8"/>
      <c r="D420" s="26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5">
      <c r="A421" s="8"/>
      <c r="B421" s="8"/>
      <c r="C421" s="8"/>
      <c r="D421" s="26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5">
      <c r="A422" s="8"/>
      <c r="B422" s="8"/>
      <c r="C422" s="8"/>
      <c r="D422" s="26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5">
      <c r="A423" s="8"/>
      <c r="B423" s="8"/>
      <c r="C423" s="8"/>
      <c r="D423" s="26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5">
      <c r="A424" s="8"/>
      <c r="B424" s="8"/>
      <c r="C424" s="8"/>
      <c r="D424" s="26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5">
      <c r="A425" s="8"/>
      <c r="B425" s="8"/>
      <c r="C425" s="8"/>
      <c r="D425" s="26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5">
      <c r="A426" s="8"/>
      <c r="B426" s="8"/>
      <c r="C426" s="8"/>
      <c r="D426" s="26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5">
      <c r="A427" s="8"/>
      <c r="B427" s="8"/>
      <c r="C427" s="8"/>
      <c r="D427" s="26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5">
      <c r="A428" s="8"/>
      <c r="B428" s="8"/>
      <c r="C428" s="8"/>
      <c r="D428" s="26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5">
      <c r="A429" s="8"/>
      <c r="B429" s="8"/>
      <c r="C429" s="8"/>
      <c r="D429" s="26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5">
      <c r="A430" s="8"/>
      <c r="B430" s="8"/>
      <c r="C430" s="8"/>
      <c r="D430" s="26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5">
      <c r="A431" s="8"/>
      <c r="B431" s="8"/>
      <c r="C431" s="8"/>
      <c r="D431" s="26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5">
      <c r="A432" s="8"/>
      <c r="B432" s="8"/>
      <c r="C432" s="8"/>
      <c r="D432" s="26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5">
      <c r="A433" s="8"/>
      <c r="B433" s="8"/>
      <c r="C433" s="8"/>
      <c r="D433" s="26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5">
      <c r="A434" s="8"/>
      <c r="B434" s="8"/>
      <c r="C434" s="8"/>
      <c r="D434" s="26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5">
      <c r="A435" s="8"/>
      <c r="B435" s="8"/>
      <c r="C435" s="8"/>
      <c r="D435" s="26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5">
      <c r="A436" s="8"/>
      <c r="B436" s="8"/>
      <c r="C436" s="8"/>
      <c r="D436" s="26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5">
      <c r="A437" s="8"/>
      <c r="B437" s="8"/>
      <c r="C437" s="8"/>
      <c r="D437" s="26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5">
      <c r="A438" s="8"/>
      <c r="B438" s="8"/>
      <c r="C438" s="8"/>
      <c r="D438" s="26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5">
      <c r="A439" s="8"/>
      <c r="B439" s="8"/>
      <c r="C439" s="8"/>
      <c r="D439" s="26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5">
      <c r="A440" s="8"/>
      <c r="B440" s="8"/>
      <c r="C440" s="8"/>
      <c r="D440" s="26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5">
      <c r="A441" s="8"/>
      <c r="B441" s="8"/>
      <c r="C441" s="8"/>
      <c r="D441" s="26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5">
      <c r="A442" s="8"/>
      <c r="B442" s="8"/>
      <c r="C442" s="8"/>
      <c r="D442" s="26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5">
      <c r="A443" s="8"/>
      <c r="B443" s="8"/>
      <c r="C443" s="8"/>
      <c r="D443" s="26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5">
      <c r="A444" s="8"/>
      <c r="B444" s="8"/>
      <c r="C444" s="8"/>
      <c r="D444" s="26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5">
      <c r="A445" s="8"/>
      <c r="B445" s="8"/>
      <c r="C445" s="8"/>
      <c r="D445" s="26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5">
      <c r="A446" s="8"/>
      <c r="B446" s="8"/>
      <c r="C446" s="8"/>
      <c r="D446" s="26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5">
      <c r="A447" s="8"/>
      <c r="B447" s="8"/>
      <c r="C447" s="8"/>
      <c r="D447" s="26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5">
      <c r="A448" s="8"/>
      <c r="B448" s="8"/>
      <c r="C448" s="8"/>
      <c r="D448" s="26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5">
      <c r="A449" s="8"/>
      <c r="B449" s="8"/>
      <c r="C449" s="8"/>
      <c r="D449" s="26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5">
      <c r="A450" s="8"/>
      <c r="B450" s="8"/>
      <c r="C450" s="8"/>
      <c r="D450" s="26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5">
      <c r="A451" s="8"/>
      <c r="B451" s="8"/>
      <c r="C451" s="8"/>
      <c r="D451" s="26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5">
      <c r="A452" s="8"/>
      <c r="B452" s="8"/>
      <c r="C452" s="8"/>
      <c r="D452" s="26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5">
      <c r="A453" s="8"/>
      <c r="B453" s="8"/>
      <c r="C453" s="8"/>
      <c r="D453" s="26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5">
      <c r="A454" s="8"/>
      <c r="B454" s="8"/>
      <c r="C454" s="8"/>
      <c r="D454" s="26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5">
      <c r="A455" s="8"/>
      <c r="B455" s="8"/>
      <c r="C455" s="8"/>
      <c r="D455" s="26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5">
      <c r="A456" s="8"/>
      <c r="B456" s="8"/>
      <c r="C456" s="8"/>
      <c r="D456" s="26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5">
      <c r="A457" s="8"/>
      <c r="B457" s="8"/>
      <c r="C457" s="8"/>
      <c r="D457" s="26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5">
      <c r="A458" s="8"/>
      <c r="B458" s="8"/>
      <c r="C458" s="8"/>
      <c r="D458" s="26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5">
      <c r="A459" s="8"/>
      <c r="B459" s="8"/>
      <c r="C459" s="8"/>
      <c r="D459" s="26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5">
      <c r="A460" s="8"/>
      <c r="B460" s="8"/>
      <c r="C460" s="8"/>
      <c r="D460" s="26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5">
      <c r="A461" s="8"/>
      <c r="B461" s="8"/>
      <c r="C461" s="8"/>
      <c r="D461" s="26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5">
      <c r="A462" s="8"/>
      <c r="B462" s="8"/>
      <c r="C462" s="8"/>
      <c r="D462" s="26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5">
      <c r="A463" s="8"/>
      <c r="B463" s="8"/>
      <c r="C463" s="8"/>
      <c r="D463" s="26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5">
      <c r="A464" s="8"/>
      <c r="B464" s="8"/>
      <c r="C464" s="8"/>
      <c r="D464" s="26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5">
      <c r="A465" s="8"/>
      <c r="B465" s="8"/>
      <c r="C465" s="8"/>
      <c r="D465" s="26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5">
      <c r="A466" s="8"/>
      <c r="B466" s="8"/>
      <c r="C466" s="8"/>
      <c r="D466" s="26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5">
      <c r="A467" s="8"/>
      <c r="B467" s="8"/>
      <c r="C467" s="8"/>
      <c r="D467" s="26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5">
      <c r="A468" s="8"/>
      <c r="B468" s="8"/>
      <c r="C468" s="8"/>
      <c r="D468" s="26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5">
      <c r="A469" s="8"/>
      <c r="B469" s="8"/>
      <c r="C469" s="8"/>
      <c r="D469" s="26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5">
      <c r="A470" s="8"/>
      <c r="B470" s="8"/>
      <c r="C470" s="8"/>
      <c r="D470" s="26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5">
      <c r="A471" s="8"/>
      <c r="B471" s="8"/>
      <c r="C471" s="8"/>
      <c r="D471" s="26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5">
      <c r="A472" s="8"/>
      <c r="B472" s="8"/>
      <c r="C472" s="8"/>
      <c r="D472" s="26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5">
      <c r="A473" s="8"/>
      <c r="B473" s="8"/>
      <c r="C473" s="8"/>
      <c r="D473" s="26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5">
      <c r="A474" s="8"/>
      <c r="B474" s="8"/>
      <c r="C474" s="8"/>
      <c r="D474" s="26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5">
      <c r="A475" s="8"/>
      <c r="B475" s="8"/>
      <c r="C475" s="8"/>
      <c r="D475" s="26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5">
      <c r="A476" s="8"/>
      <c r="B476" s="8"/>
      <c r="C476" s="8"/>
      <c r="D476" s="26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5">
      <c r="A477" s="8"/>
      <c r="B477" s="8"/>
      <c r="C477" s="8"/>
      <c r="D477" s="26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5">
      <c r="A478" s="8"/>
      <c r="B478" s="8"/>
      <c r="C478" s="8"/>
      <c r="D478" s="26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5">
      <c r="A479" s="8"/>
      <c r="B479" s="8"/>
      <c r="C479" s="8"/>
      <c r="D479" s="26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5">
      <c r="A480" s="8"/>
      <c r="B480" s="8"/>
      <c r="C480" s="8"/>
      <c r="D480" s="26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5">
      <c r="A481" s="8"/>
      <c r="B481" s="8"/>
      <c r="C481" s="8"/>
      <c r="D481" s="26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5">
      <c r="A482" s="8"/>
      <c r="B482" s="8"/>
      <c r="C482" s="8"/>
      <c r="D482" s="26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5">
      <c r="A483" s="8"/>
      <c r="B483" s="8"/>
      <c r="C483" s="8"/>
      <c r="D483" s="26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5">
      <c r="A484" s="8"/>
      <c r="B484" s="8"/>
      <c r="C484" s="8"/>
      <c r="D484" s="26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5">
      <c r="A485" s="8"/>
      <c r="B485" s="8"/>
      <c r="C485" s="8"/>
      <c r="D485" s="26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5">
      <c r="A486" s="8"/>
      <c r="B486" s="8"/>
      <c r="C486" s="8"/>
      <c r="D486" s="26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5">
      <c r="A487" s="8"/>
      <c r="B487" s="8"/>
      <c r="C487" s="8"/>
      <c r="D487" s="26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5">
      <c r="A488" s="8"/>
      <c r="B488" s="8"/>
      <c r="C488" s="8"/>
      <c r="D488" s="26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5">
      <c r="A489" s="8"/>
      <c r="B489" s="8"/>
      <c r="C489" s="8"/>
      <c r="D489" s="26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5">
      <c r="A490" s="8"/>
      <c r="B490" s="8"/>
      <c r="C490" s="8"/>
      <c r="D490" s="26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5">
      <c r="A491" s="8"/>
      <c r="B491" s="8"/>
      <c r="C491" s="8"/>
      <c r="D491" s="26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5">
      <c r="A492" s="8"/>
      <c r="B492" s="8"/>
      <c r="C492" s="8"/>
      <c r="D492" s="26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5">
      <c r="A493" s="8"/>
      <c r="B493" s="8"/>
      <c r="C493" s="8"/>
      <c r="D493" s="26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5">
      <c r="A494" s="8"/>
      <c r="B494" s="8"/>
      <c r="C494" s="8"/>
      <c r="D494" s="26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5">
      <c r="A495" s="8"/>
      <c r="B495" s="8"/>
      <c r="C495" s="8"/>
      <c r="D495" s="26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5">
      <c r="A496" s="8"/>
      <c r="B496" s="8"/>
      <c r="C496" s="8"/>
      <c r="D496" s="26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5">
      <c r="A497" s="8"/>
      <c r="B497" s="8"/>
      <c r="C497" s="8"/>
      <c r="D497" s="26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5">
      <c r="A498" s="8"/>
      <c r="B498" s="8"/>
      <c r="C498" s="8"/>
      <c r="D498" s="26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5">
      <c r="A499" s="8"/>
      <c r="B499" s="8"/>
      <c r="C499" s="8"/>
      <c r="D499" s="26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5">
      <c r="A500" s="8"/>
      <c r="B500" s="8"/>
      <c r="C500" s="8"/>
      <c r="D500" s="26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5">
      <c r="A501" s="8"/>
      <c r="B501" s="8"/>
      <c r="C501" s="8"/>
      <c r="D501" s="26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5">
      <c r="A502" s="8"/>
      <c r="B502" s="8"/>
      <c r="C502" s="8"/>
      <c r="D502" s="26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5">
      <c r="A503" s="8"/>
      <c r="B503" s="8"/>
      <c r="C503" s="8"/>
      <c r="D503" s="26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5">
      <c r="A504" s="8"/>
      <c r="B504" s="8"/>
      <c r="C504" s="8"/>
      <c r="D504" s="26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5">
      <c r="A505" s="8"/>
      <c r="B505" s="8"/>
      <c r="C505" s="8"/>
      <c r="D505" s="26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5">
      <c r="A506" s="8"/>
      <c r="B506" s="8"/>
      <c r="C506" s="8"/>
      <c r="D506" s="26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5">
      <c r="A507" s="8"/>
      <c r="B507" s="8"/>
      <c r="C507" s="8"/>
      <c r="D507" s="26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5">
      <c r="A508" s="8"/>
      <c r="B508" s="8"/>
      <c r="C508" s="8"/>
      <c r="D508" s="26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5">
      <c r="A509" s="8"/>
      <c r="B509" s="8"/>
      <c r="C509" s="8"/>
      <c r="D509" s="26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5">
      <c r="A510" s="8"/>
      <c r="B510" s="8"/>
      <c r="C510" s="8"/>
      <c r="D510" s="26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5">
      <c r="A511" s="8"/>
      <c r="B511" s="8"/>
      <c r="C511" s="8"/>
      <c r="D511" s="26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5">
      <c r="A512" s="8"/>
      <c r="B512" s="8"/>
      <c r="C512" s="8"/>
      <c r="D512" s="26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5">
      <c r="A513" s="8"/>
      <c r="B513" s="8"/>
      <c r="C513" s="8"/>
      <c r="D513" s="26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5">
      <c r="A514" s="8"/>
      <c r="B514" s="8"/>
      <c r="C514" s="8"/>
      <c r="D514" s="26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5">
      <c r="A515" s="8"/>
      <c r="B515" s="8"/>
      <c r="C515" s="8"/>
      <c r="D515" s="26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5">
      <c r="A516" s="8"/>
      <c r="B516" s="8"/>
      <c r="C516" s="8"/>
      <c r="D516" s="26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5">
      <c r="A517" s="8"/>
      <c r="B517" s="8"/>
      <c r="C517" s="8"/>
      <c r="D517" s="26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5">
      <c r="A518" s="8"/>
      <c r="B518" s="8"/>
      <c r="C518" s="8"/>
      <c r="D518" s="26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5">
      <c r="A519" s="8"/>
      <c r="B519" s="8"/>
      <c r="C519" s="8"/>
      <c r="D519" s="26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5">
      <c r="A520" s="8"/>
      <c r="B520" s="8"/>
      <c r="C520" s="8"/>
      <c r="D520" s="26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5">
      <c r="A521" s="8"/>
      <c r="B521" s="8"/>
      <c r="C521" s="8"/>
      <c r="D521" s="26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5">
      <c r="A522" s="8"/>
      <c r="B522" s="8"/>
      <c r="C522" s="8"/>
      <c r="D522" s="26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5">
      <c r="A523" s="8"/>
      <c r="B523" s="8"/>
      <c r="C523" s="8"/>
      <c r="D523" s="26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5">
      <c r="A524" s="8"/>
      <c r="B524" s="8"/>
      <c r="C524" s="8"/>
      <c r="D524" s="26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5">
      <c r="A525" s="8"/>
      <c r="B525" s="8"/>
      <c r="C525" s="8"/>
      <c r="D525" s="26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5">
      <c r="A526" s="8"/>
      <c r="B526" s="8"/>
      <c r="C526" s="8"/>
      <c r="D526" s="26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5">
      <c r="A527" s="8"/>
      <c r="B527" s="8"/>
      <c r="C527" s="8"/>
      <c r="D527" s="26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5">
      <c r="A528" s="8"/>
      <c r="B528" s="8"/>
      <c r="C528" s="8"/>
      <c r="D528" s="26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5">
      <c r="A529" s="8"/>
      <c r="B529" s="8"/>
      <c r="C529" s="8"/>
      <c r="D529" s="26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5">
      <c r="A530" s="8"/>
      <c r="B530" s="8"/>
      <c r="C530" s="8"/>
      <c r="D530" s="26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5">
      <c r="A531" s="8"/>
      <c r="B531" s="8"/>
      <c r="C531" s="8"/>
      <c r="D531" s="26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5">
      <c r="A532" s="8"/>
      <c r="B532" s="8"/>
      <c r="C532" s="8"/>
      <c r="D532" s="26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5">
      <c r="A533" s="8"/>
      <c r="B533" s="8"/>
      <c r="C533" s="8"/>
      <c r="D533" s="26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5">
      <c r="A534" s="8"/>
      <c r="B534" s="8"/>
      <c r="C534" s="8"/>
      <c r="D534" s="26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5">
      <c r="A535" s="8"/>
      <c r="B535" s="8"/>
      <c r="C535" s="8"/>
      <c r="D535" s="26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5">
      <c r="A536" s="8"/>
      <c r="B536" s="8"/>
      <c r="C536" s="8"/>
      <c r="D536" s="26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5">
      <c r="A537" s="8"/>
      <c r="B537" s="8"/>
      <c r="C537" s="8"/>
      <c r="D537" s="26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5">
      <c r="A538" s="8"/>
      <c r="B538" s="8"/>
      <c r="C538" s="8"/>
      <c r="D538" s="26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5">
      <c r="A539" s="8"/>
      <c r="B539" s="8"/>
      <c r="C539" s="8"/>
      <c r="D539" s="26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5">
      <c r="A540" s="8"/>
      <c r="B540" s="8"/>
      <c r="C540" s="8"/>
      <c r="D540" s="26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5">
      <c r="A541" s="8"/>
      <c r="B541" s="8"/>
      <c r="C541" s="8"/>
      <c r="D541" s="26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5">
      <c r="A542" s="8"/>
      <c r="B542" s="8"/>
      <c r="C542" s="8"/>
      <c r="D542" s="26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5">
      <c r="A543" s="8"/>
      <c r="B543" s="8"/>
      <c r="C543" s="8"/>
      <c r="D543" s="26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5">
      <c r="A544" s="8"/>
      <c r="B544" s="8"/>
      <c r="C544" s="8"/>
      <c r="D544" s="26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5">
      <c r="A545" s="8"/>
      <c r="B545" s="8"/>
      <c r="C545" s="8"/>
      <c r="D545" s="26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5">
      <c r="A546" s="8"/>
      <c r="B546" s="8"/>
      <c r="C546" s="8"/>
      <c r="D546" s="26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5">
      <c r="A547" s="8"/>
      <c r="B547" s="8"/>
      <c r="C547" s="8"/>
      <c r="D547" s="26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5">
      <c r="A548" s="8"/>
      <c r="B548" s="8"/>
      <c r="C548" s="8"/>
      <c r="D548" s="26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5">
      <c r="A549" s="8"/>
      <c r="B549" s="8"/>
      <c r="C549" s="8"/>
      <c r="D549" s="26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5">
      <c r="A550" s="8"/>
      <c r="B550" s="8"/>
      <c r="C550" s="8"/>
      <c r="D550" s="26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5">
      <c r="A551" s="8"/>
      <c r="B551" s="8"/>
      <c r="C551" s="8"/>
      <c r="D551" s="26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5">
      <c r="A552" s="8"/>
      <c r="B552" s="8"/>
      <c r="C552" s="8"/>
      <c r="D552" s="26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5">
      <c r="A553" s="8"/>
      <c r="B553" s="8"/>
      <c r="C553" s="8"/>
      <c r="D553" s="26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5">
      <c r="A554" s="8"/>
      <c r="B554" s="8"/>
      <c r="C554" s="8"/>
      <c r="D554" s="26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5">
      <c r="A555" s="8"/>
      <c r="B555" s="8"/>
      <c r="C555" s="8"/>
      <c r="D555" s="26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5">
      <c r="A556" s="8"/>
      <c r="B556" s="8"/>
      <c r="C556" s="8"/>
      <c r="D556" s="26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5">
      <c r="A557" s="8"/>
      <c r="B557" s="8"/>
      <c r="C557" s="8"/>
      <c r="D557" s="26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5">
      <c r="A558" s="8"/>
      <c r="B558" s="8"/>
      <c r="C558" s="8"/>
      <c r="D558" s="26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5">
      <c r="A559" s="8"/>
      <c r="B559" s="8"/>
      <c r="C559" s="8"/>
      <c r="D559" s="26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5">
      <c r="A560" s="8"/>
      <c r="B560" s="8"/>
      <c r="C560" s="8"/>
      <c r="D560" s="26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5">
      <c r="A561" s="8"/>
      <c r="B561" s="8"/>
      <c r="C561" s="8"/>
      <c r="D561" s="26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5">
      <c r="A562" s="8"/>
      <c r="B562" s="8"/>
      <c r="C562" s="8"/>
      <c r="D562" s="26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5">
      <c r="A563" s="8"/>
      <c r="B563" s="8"/>
      <c r="C563" s="8"/>
      <c r="D563" s="26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5">
      <c r="A564" s="8"/>
      <c r="B564" s="8"/>
      <c r="C564" s="8"/>
      <c r="D564" s="26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5">
      <c r="A565" s="8"/>
      <c r="B565" s="8"/>
      <c r="C565" s="8"/>
      <c r="D565" s="26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5">
      <c r="A566" s="8"/>
      <c r="B566" s="8"/>
      <c r="C566" s="8"/>
      <c r="D566" s="26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5">
      <c r="A567" s="8"/>
      <c r="B567" s="8"/>
      <c r="C567" s="8"/>
      <c r="D567" s="26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5">
      <c r="A568" s="8"/>
      <c r="B568" s="8"/>
      <c r="C568" s="8"/>
      <c r="D568" s="26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5">
      <c r="A569" s="8"/>
      <c r="B569" s="8"/>
      <c r="C569" s="8"/>
      <c r="D569" s="26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5">
      <c r="A570" s="8"/>
      <c r="B570" s="8"/>
      <c r="C570" s="8"/>
      <c r="D570" s="26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5">
      <c r="A571" s="8"/>
      <c r="B571" s="8"/>
      <c r="C571" s="8"/>
      <c r="D571" s="26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5">
      <c r="A572" s="8"/>
      <c r="B572" s="8"/>
      <c r="C572" s="8"/>
      <c r="D572" s="26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5">
      <c r="A573" s="8"/>
      <c r="B573" s="8"/>
      <c r="C573" s="8"/>
      <c r="D573" s="26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5">
      <c r="A574" s="8"/>
      <c r="B574" s="8"/>
      <c r="C574" s="8"/>
      <c r="D574" s="26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5">
      <c r="A575" s="8"/>
      <c r="B575" s="8"/>
      <c r="C575" s="8"/>
      <c r="D575" s="26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5">
      <c r="A576" s="8"/>
      <c r="B576" s="8"/>
      <c r="C576" s="8"/>
      <c r="D576" s="26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5">
      <c r="A577" s="8"/>
      <c r="B577" s="8"/>
      <c r="C577" s="8"/>
      <c r="D577" s="26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5">
      <c r="A578" s="8"/>
      <c r="B578" s="8"/>
      <c r="C578" s="8"/>
      <c r="D578" s="26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5">
      <c r="A579" s="8"/>
      <c r="B579" s="8"/>
      <c r="C579" s="8"/>
      <c r="D579" s="26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5">
      <c r="A580" s="8"/>
      <c r="B580" s="8"/>
      <c r="C580" s="8"/>
      <c r="D580" s="26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5">
      <c r="A581" s="8"/>
      <c r="B581" s="8"/>
      <c r="C581" s="8"/>
      <c r="D581" s="26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5">
      <c r="A582" s="8"/>
      <c r="B582" s="8"/>
      <c r="C582" s="8"/>
      <c r="D582" s="26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5">
      <c r="A583" s="8"/>
      <c r="B583" s="8"/>
      <c r="C583" s="8"/>
      <c r="D583" s="26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5">
      <c r="A584" s="8"/>
      <c r="B584" s="8"/>
      <c r="C584" s="8"/>
      <c r="D584" s="26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5">
      <c r="A585" s="8"/>
      <c r="B585" s="8"/>
      <c r="C585" s="8"/>
      <c r="D585" s="26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5">
      <c r="A586" s="8"/>
      <c r="B586" s="8"/>
      <c r="C586" s="8"/>
      <c r="D586" s="26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5">
      <c r="A587" s="8"/>
      <c r="B587" s="8"/>
      <c r="C587" s="8"/>
      <c r="D587" s="26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5">
      <c r="A588" s="8"/>
      <c r="B588" s="8"/>
      <c r="C588" s="8"/>
      <c r="D588" s="26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5">
      <c r="A589" s="8"/>
      <c r="B589" s="8"/>
      <c r="C589" s="8"/>
      <c r="D589" s="26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5">
      <c r="A590" s="8"/>
      <c r="B590" s="8"/>
      <c r="C590" s="8"/>
      <c r="D590" s="26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5">
      <c r="A591" s="8"/>
      <c r="B591" s="8"/>
      <c r="C591" s="8"/>
      <c r="D591" s="26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5">
      <c r="A592" s="8"/>
      <c r="B592" s="8"/>
      <c r="C592" s="8"/>
      <c r="D592" s="26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5">
      <c r="A593" s="8"/>
      <c r="B593" s="8"/>
      <c r="C593" s="8"/>
      <c r="D593" s="26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5">
      <c r="A594" s="8"/>
      <c r="B594" s="8"/>
      <c r="C594" s="8"/>
      <c r="D594" s="26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5">
      <c r="A595" s="8"/>
      <c r="B595" s="8"/>
      <c r="C595" s="8"/>
      <c r="D595" s="26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5">
      <c r="A596" s="8"/>
      <c r="B596" s="8"/>
      <c r="C596" s="8"/>
      <c r="D596" s="26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5">
      <c r="A597" s="8"/>
      <c r="B597" s="8"/>
      <c r="C597" s="8"/>
      <c r="D597" s="26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5">
      <c r="A598" s="8"/>
      <c r="B598" s="8"/>
      <c r="C598" s="8"/>
      <c r="D598" s="26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5">
      <c r="A599" s="8"/>
      <c r="B599" s="8"/>
      <c r="C599" s="8"/>
      <c r="D599" s="26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5">
      <c r="A600" s="8"/>
      <c r="B600" s="8"/>
      <c r="C600" s="8"/>
      <c r="D600" s="26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5">
      <c r="A601" s="8"/>
      <c r="B601" s="8"/>
      <c r="C601" s="8"/>
      <c r="D601" s="26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5">
      <c r="A602" s="8"/>
      <c r="B602" s="8"/>
      <c r="C602" s="8"/>
      <c r="D602" s="26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5">
      <c r="A603" s="8"/>
      <c r="B603" s="8"/>
      <c r="C603" s="8"/>
      <c r="D603" s="26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5">
      <c r="A604" s="8"/>
      <c r="B604" s="8"/>
      <c r="C604" s="8"/>
      <c r="D604" s="26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5">
      <c r="A605" s="8"/>
      <c r="B605" s="8"/>
      <c r="C605" s="8"/>
      <c r="D605" s="26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5">
      <c r="A606" s="8"/>
      <c r="B606" s="8"/>
      <c r="C606" s="8"/>
      <c r="D606" s="26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5">
      <c r="A607" s="8"/>
      <c r="B607" s="8"/>
      <c r="C607" s="8"/>
      <c r="D607" s="26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5">
      <c r="A608" s="8"/>
      <c r="B608" s="8"/>
      <c r="C608" s="8"/>
      <c r="D608" s="26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5">
      <c r="A609" s="8"/>
      <c r="B609" s="8"/>
      <c r="C609" s="8"/>
      <c r="D609" s="26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5">
      <c r="A610" s="8"/>
      <c r="B610" s="8"/>
      <c r="C610" s="8"/>
      <c r="D610" s="26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5">
      <c r="A611" s="8"/>
      <c r="B611" s="8"/>
      <c r="C611" s="8"/>
      <c r="D611" s="26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5">
      <c r="A612" s="8"/>
      <c r="B612" s="8"/>
      <c r="C612" s="8"/>
      <c r="D612" s="26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5">
      <c r="A613" s="8"/>
      <c r="B613" s="8"/>
      <c r="C613" s="8"/>
      <c r="D613" s="26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5">
      <c r="A614" s="8"/>
      <c r="B614" s="8"/>
      <c r="C614" s="8"/>
      <c r="D614" s="26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5">
      <c r="A615" s="8"/>
      <c r="B615" s="8"/>
      <c r="C615" s="8"/>
      <c r="D615" s="26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5">
      <c r="A616" s="8"/>
      <c r="B616" s="8"/>
      <c r="C616" s="8"/>
      <c r="D616" s="26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5">
      <c r="A617" s="8"/>
      <c r="B617" s="8"/>
      <c r="C617" s="8"/>
      <c r="D617" s="26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5">
      <c r="A618" s="8"/>
      <c r="B618" s="8"/>
      <c r="C618" s="8"/>
      <c r="D618" s="26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5">
      <c r="A619" s="8"/>
      <c r="B619" s="8"/>
      <c r="C619" s="8"/>
      <c r="D619" s="26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5">
      <c r="A620" s="8"/>
      <c r="B620" s="8"/>
      <c r="C620" s="8"/>
      <c r="D620" s="26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5">
      <c r="A621" s="8"/>
      <c r="B621" s="8"/>
      <c r="C621" s="8"/>
      <c r="D621" s="26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5">
      <c r="A622" s="8"/>
      <c r="B622" s="8"/>
      <c r="C622" s="8"/>
      <c r="D622" s="26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5">
      <c r="A623" s="8"/>
      <c r="B623" s="8"/>
      <c r="C623" s="8"/>
      <c r="D623" s="26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5">
      <c r="A624" s="8"/>
      <c r="B624" s="8"/>
      <c r="C624" s="8"/>
      <c r="D624" s="26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5">
      <c r="A625" s="8"/>
      <c r="B625" s="8"/>
      <c r="C625" s="8"/>
      <c r="D625" s="26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5">
      <c r="A626" s="8"/>
      <c r="B626" s="8"/>
      <c r="C626" s="8"/>
      <c r="D626" s="26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5">
      <c r="A627" s="8"/>
      <c r="B627" s="8"/>
      <c r="C627" s="8"/>
      <c r="D627" s="26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5">
      <c r="A628" s="8"/>
      <c r="B628" s="8"/>
      <c r="C628" s="8"/>
      <c r="D628" s="26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5">
      <c r="A629" s="8"/>
      <c r="B629" s="8"/>
      <c r="C629" s="8"/>
      <c r="D629" s="26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5">
      <c r="A630" s="8"/>
      <c r="B630" s="8"/>
      <c r="C630" s="8"/>
      <c r="D630" s="26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5">
      <c r="A631" s="8"/>
      <c r="B631" s="8"/>
      <c r="C631" s="8"/>
      <c r="D631" s="26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5">
      <c r="A632" s="8"/>
      <c r="B632" s="8"/>
      <c r="C632" s="8"/>
      <c r="D632" s="26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5">
      <c r="A633" s="8"/>
      <c r="B633" s="8"/>
      <c r="C633" s="8"/>
      <c r="D633" s="26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5">
      <c r="A634" s="8"/>
      <c r="B634" s="8"/>
      <c r="C634" s="8"/>
      <c r="D634" s="26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5">
      <c r="A635" s="8"/>
      <c r="B635" s="8"/>
      <c r="C635" s="8"/>
      <c r="D635" s="26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5">
      <c r="A636" s="8"/>
      <c r="B636" s="8"/>
      <c r="C636" s="8"/>
      <c r="D636" s="26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5">
      <c r="A637" s="8"/>
      <c r="B637" s="8"/>
      <c r="C637" s="8"/>
      <c r="D637" s="26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5">
      <c r="A638" s="8"/>
      <c r="B638" s="8"/>
      <c r="C638" s="8"/>
      <c r="D638" s="26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5">
      <c r="A639" s="8"/>
      <c r="B639" s="8"/>
      <c r="C639" s="8"/>
      <c r="D639" s="26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5">
      <c r="A640" s="8"/>
      <c r="B640" s="8"/>
      <c r="C640" s="8"/>
      <c r="D640" s="26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5">
      <c r="A641" s="8"/>
      <c r="B641" s="8"/>
      <c r="C641" s="8"/>
      <c r="D641" s="26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5">
      <c r="A642" s="8"/>
      <c r="B642" s="8"/>
      <c r="C642" s="8"/>
      <c r="D642" s="26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5">
      <c r="A643" s="8"/>
      <c r="B643" s="8"/>
      <c r="C643" s="8"/>
      <c r="D643" s="26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5">
      <c r="A644" s="8"/>
      <c r="B644" s="8"/>
      <c r="C644" s="8"/>
      <c r="D644" s="26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5">
      <c r="A645" s="8"/>
      <c r="B645" s="8"/>
      <c r="C645" s="8"/>
      <c r="D645" s="26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5">
      <c r="A646" s="8"/>
      <c r="B646" s="8"/>
      <c r="C646" s="8"/>
      <c r="D646" s="26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5">
      <c r="A647" s="8"/>
      <c r="B647" s="8"/>
      <c r="C647" s="8"/>
      <c r="D647" s="26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5">
      <c r="A648" s="8"/>
      <c r="B648" s="8"/>
      <c r="C648" s="8"/>
      <c r="D648" s="26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5">
      <c r="A649" s="8"/>
      <c r="B649" s="8"/>
      <c r="C649" s="8"/>
      <c r="D649" s="26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5">
      <c r="A650" s="8"/>
      <c r="B650" s="8"/>
      <c r="C650" s="8"/>
      <c r="D650" s="26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5">
      <c r="A651" s="8"/>
      <c r="B651" s="8"/>
      <c r="C651" s="8"/>
      <c r="D651" s="26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5">
      <c r="A652" s="8"/>
      <c r="B652" s="8"/>
      <c r="C652" s="8"/>
      <c r="D652" s="26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5">
      <c r="A653" s="8"/>
      <c r="B653" s="8"/>
      <c r="C653" s="8"/>
      <c r="D653" s="26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5">
      <c r="A654" s="8"/>
      <c r="B654" s="8"/>
      <c r="C654" s="8"/>
      <c r="D654" s="26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5">
      <c r="A655" s="8"/>
      <c r="B655" s="8"/>
      <c r="C655" s="8"/>
      <c r="D655" s="26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5">
      <c r="A656" s="8"/>
      <c r="B656" s="8"/>
      <c r="C656" s="8"/>
      <c r="D656" s="26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5">
      <c r="A657" s="8"/>
      <c r="B657" s="8"/>
      <c r="C657" s="8"/>
      <c r="D657" s="26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5">
      <c r="A658" s="8"/>
      <c r="B658" s="8"/>
      <c r="C658" s="8"/>
      <c r="D658" s="26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5">
      <c r="A659" s="8"/>
      <c r="B659" s="8"/>
      <c r="C659" s="8"/>
      <c r="D659" s="26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5">
      <c r="A660" s="8"/>
      <c r="B660" s="8"/>
      <c r="C660" s="8"/>
      <c r="D660" s="26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5">
      <c r="A661" s="8"/>
      <c r="B661" s="8"/>
      <c r="C661" s="8"/>
      <c r="D661" s="26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5">
      <c r="A662" s="8"/>
      <c r="B662" s="8"/>
      <c r="C662" s="8"/>
      <c r="D662" s="26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5">
      <c r="A663" s="8"/>
      <c r="B663" s="8"/>
      <c r="C663" s="8"/>
      <c r="D663" s="26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5">
      <c r="A664" s="8"/>
      <c r="B664" s="8"/>
      <c r="C664" s="8"/>
      <c r="D664" s="26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5">
      <c r="A665" s="8"/>
      <c r="B665" s="8"/>
      <c r="C665" s="8"/>
      <c r="D665" s="26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5">
      <c r="A666" s="8"/>
      <c r="B666" s="8"/>
      <c r="C666" s="8"/>
      <c r="D666" s="26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5">
      <c r="A667" s="8"/>
      <c r="B667" s="8"/>
      <c r="C667" s="8"/>
      <c r="D667" s="26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5">
      <c r="A668" s="8"/>
      <c r="B668" s="8"/>
      <c r="C668" s="8"/>
      <c r="D668" s="26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5">
      <c r="A669" s="8"/>
      <c r="B669" s="8"/>
      <c r="C669" s="8"/>
      <c r="D669" s="26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5">
      <c r="A670" s="8"/>
      <c r="B670" s="8"/>
      <c r="C670" s="8"/>
      <c r="D670" s="26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5">
      <c r="A671" s="8"/>
      <c r="B671" s="8"/>
      <c r="C671" s="8"/>
      <c r="D671" s="26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5">
      <c r="A672" s="8"/>
      <c r="B672" s="8"/>
      <c r="C672" s="8"/>
      <c r="D672" s="26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5">
      <c r="A673" s="8"/>
      <c r="B673" s="8"/>
      <c r="C673" s="8"/>
      <c r="D673" s="26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5">
      <c r="A674" s="8"/>
      <c r="B674" s="8"/>
      <c r="C674" s="8"/>
      <c r="D674" s="26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5">
      <c r="A675" s="8"/>
      <c r="B675" s="8"/>
      <c r="C675" s="8"/>
      <c r="D675" s="26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5">
      <c r="A676" s="8"/>
      <c r="B676" s="8"/>
      <c r="C676" s="8"/>
      <c r="D676" s="26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5">
      <c r="A677" s="8"/>
      <c r="B677" s="8"/>
      <c r="C677" s="8"/>
      <c r="D677" s="26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5">
      <c r="A678" s="8"/>
      <c r="B678" s="8"/>
      <c r="C678" s="8"/>
      <c r="D678" s="26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5">
      <c r="A679" s="8"/>
      <c r="B679" s="8"/>
      <c r="C679" s="8"/>
      <c r="D679" s="26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5">
      <c r="A680" s="8"/>
      <c r="B680" s="8"/>
      <c r="C680" s="8"/>
      <c r="D680" s="26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5">
      <c r="A681" s="8"/>
      <c r="B681" s="8"/>
      <c r="C681" s="8"/>
      <c r="D681" s="26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5">
      <c r="A682" s="8"/>
      <c r="B682" s="8"/>
      <c r="C682" s="8"/>
      <c r="D682" s="26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5">
      <c r="A683" s="8"/>
      <c r="B683" s="8"/>
      <c r="C683" s="8"/>
      <c r="D683" s="26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5">
      <c r="A684" s="8"/>
      <c r="B684" s="8"/>
      <c r="C684" s="8"/>
      <c r="D684" s="26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5">
      <c r="A685" s="8"/>
      <c r="B685" s="8"/>
      <c r="C685" s="8"/>
      <c r="D685" s="26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5">
      <c r="A686" s="8"/>
      <c r="B686" s="8"/>
      <c r="C686" s="8"/>
      <c r="D686" s="26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5">
      <c r="A687" s="8"/>
      <c r="B687" s="8"/>
      <c r="C687" s="8"/>
      <c r="D687" s="26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5">
      <c r="A688" s="8"/>
      <c r="B688" s="8"/>
      <c r="C688" s="8"/>
      <c r="D688" s="26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5">
      <c r="A689" s="8"/>
      <c r="B689" s="8"/>
      <c r="C689" s="8"/>
      <c r="D689" s="26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5">
      <c r="A690" s="8"/>
      <c r="B690" s="8"/>
      <c r="C690" s="8"/>
      <c r="D690" s="26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5">
      <c r="A691" s="8"/>
      <c r="B691" s="8"/>
      <c r="C691" s="8"/>
      <c r="D691" s="26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5">
      <c r="A692" s="8"/>
      <c r="B692" s="8"/>
      <c r="C692" s="8"/>
      <c r="D692" s="26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5">
      <c r="A693" s="8"/>
      <c r="B693" s="8"/>
      <c r="C693" s="8"/>
      <c r="D693" s="26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5">
      <c r="A694" s="8"/>
      <c r="B694" s="8"/>
      <c r="C694" s="8"/>
      <c r="D694" s="26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5">
      <c r="A695" s="8"/>
      <c r="B695" s="8"/>
      <c r="C695" s="8"/>
      <c r="D695" s="26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5">
      <c r="A696" s="8"/>
      <c r="B696" s="8"/>
      <c r="C696" s="8"/>
      <c r="D696" s="26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5">
      <c r="A697" s="8"/>
      <c r="B697" s="8"/>
      <c r="C697" s="8"/>
      <c r="D697" s="26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5">
      <c r="A698" s="8"/>
      <c r="B698" s="8"/>
      <c r="C698" s="8"/>
      <c r="D698" s="26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5">
      <c r="A699" s="8"/>
      <c r="B699" s="8"/>
      <c r="C699" s="8"/>
      <c r="D699" s="26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5">
      <c r="A700" s="8"/>
      <c r="B700" s="8"/>
      <c r="C700" s="8"/>
      <c r="D700" s="26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5">
      <c r="A701" s="8"/>
      <c r="B701" s="8"/>
      <c r="C701" s="8"/>
      <c r="D701" s="26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5">
      <c r="A702" s="8"/>
      <c r="B702" s="8"/>
      <c r="C702" s="8"/>
      <c r="D702" s="26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5">
      <c r="A703" s="8"/>
      <c r="B703" s="8"/>
      <c r="C703" s="8"/>
      <c r="D703" s="26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5">
      <c r="A704" s="8"/>
      <c r="B704" s="8"/>
      <c r="C704" s="8"/>
      <c r="D704" s="26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5">
      <c r="A705" s="8"/>
      <c r="B705" s="8"/>
      <c r="C705" s="8"/>
      <c r="D705" s="26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5">
      <c r="A706" s="8"/>
      <c r="B706" s="8"/>
      <c r="C706" s="8"/>
      <c r="D706" s="26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5">
      <c r="A707" s="8"/>
      <c r="B707" s="8"/>
      <c r="C707" s="8"/>
      <c r="D707" s="26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5">
      <c r="A708" s="8"/>
      <c r="B708" s="8"/>
      <c r="C708" s="8"/>
      <c r="D708" s="26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5">
      <c r="A709" s="8"/>
      <c r="B709" s="8"/>
      <c r="C709" s="8"/>
      <c r="D709" s="26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5">
      <c r="A710" s="8"/>
      <c r="B710" s="8"/>
      <c r="C710" s="8"/>
      <c r="D710" s="26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5">
      <c r="A711" s="8"/>
      <c r="B711" s="8"/>
      <c r="C711" s="8"/>
      <c r="D711" s="26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5">
      <c r="A712" s="8"/>
      <c r="B712" s="8"/>
      <c r="C712" s="8"/>
      <c r="D712" s="26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5">
      <c r="A713" s="8"/>
      <c r="B713" s="8"/>
      <c r="C713" s="8"/>
      <c r="D713" s="26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5">
      <c r="A714" s="8"/>
      <c r="B714" s="8"/>
      <c r="C714" s="8"/>
      <c r="D714" s="26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5">
      <c r="A715" s="8"/>
      <c r="B715" s="8"/>
      <c r="C715" s="8"/>
      <c r="D715" s="26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5">
      <c r="A716" s="8"/>
      <c r="B716" s="8"/>
      <c r="C716" s="8"/>
      <c r="D716" s="26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5">
      <c r="A717" s="8"/>
      <c r="B717" s="8"/>
      <c r="C717" s="8"/>
      <c r="D717" s="26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5">
      <c r="A718" s="8"/>
      <c r="B718" s="8"/>
      <c r="C718" s="8"/>
      <c r="D718" s="26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5">
      <c r="A719" s="8"/>
      <c r="B719" s="8"/>
      <c r="C719" s="8"/>
      <c r="D719" s="26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5">
      <c r="A720" s="8"/>
      <c r="B720" s="8"/>
      <c r="C720" s="8"/>
      <c r="D720" s="26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5">
      <c r="A721" s="8"/>
      <c r="B721" s="8"/>
      <c r="C721" s="8"/>
      <c r="D721" s="26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5">
      <c r="A722" s="8"/>
      <c r="B722" s="8"/>
      <c r="C722" s="8"/>
      <c r="D722" s="26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5">
      <c r="A723" s="8"/>
      <c r="B723" s="8"/>
      <c r="C723" s="8"/>
      <c r="D723" s="26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5">
      <c r="A724" s="8"/>
      <c r="B724" s="8"/>
      <c r="C724" s="8"/>
      <c r="D724" s="26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5">
      <c r="A725" s="8"/>
      <c r="B725" s="8"/>
      <c r="C725" s="8"/>
      <c r="D725" s="26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5">
      <c r="A726" s="8"/>
      <c r="B726" s="8"/>
      <c r="C726" s="8"/>
      <c r="D726" s="26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5">
      <c r="A727" s="8"/>
      <c r="B727" s="8"/>
      <c r="C727" s="8"/>
      <c r="D727" s="26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5">
      <c r="A728" s="8"/>
      <c r="B728" s="8"/>
      <c r="C728" s="8"/>
      <c r="D728" s="26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5">
      <c r="A729" s="8"/>
      <c r="B729" s="8"/>
      <c r="C729" s="8"/>
      <c r="D729" s="26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5">
      <c r="A730" s="8"/>
      <c r="B730" s="8"/>
      <c r="C730" s="8"/>
      <c r="D730" s="26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5">
      <c r="A731" s="8"/>
      <c r="B731" s="8"/>
      <c r="C731" s="8"/>
      <c r="D731" s="26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5">
      <c r="A732" s="8"/>
      <c r="B732" s="8"/>
      <c r="C732" s="8"/>
      <c r="D732" s="26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5">
      <c r="A733" s="8"/>
      <c r="B733" s="8"/>
      <c r="C733" s="8"/>
      <c r="D733" s="26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5">
      <c r="A734" s="8"/>
      <c r="B734" s="8"/>
      <c r="C734" s="8"/>
      <c r="D734" s="26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5">
      <c r="A735" s="8"/>
      <c r="B735" s="8"/>
      <c r="C735" s="8"/>
      <c r="D735" s="26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5">
      <c r="A736" s="8"/>
      <c r="B736" s="8"/>
      <c r="C736" s="8"/>
      <c r="D736" s="26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5">
      <c r="A737" s="8"/>
      <c r="B737" s="8"/>
      <c r="C737" s="8"/>
      <c r="D737" s="26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5">
      <c r="A738" s="8"/>
      <c r="B738" s="8"/>
      <c r="C738" s="8"/>
      <c r="D738" s="26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5">
      <c r="A739" s="8"/>
      <c r="B739" s="8"/>
      <c r="C739" s="8"/>
      <c r="D739" s="26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5">
      <c r="A740" s="8"/>
      <c r="B740" s="8"/>
      <c r="C740" s="8"/>
      <c r="D740" s="26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5">
      <c r="A741" s="8"/>
      <c r="B741" s="8"/>
      <c r="C741" s="8"/>
      <c r="D741" s="26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5">
      <c r="A742" s="8"/>
      <c r="B742" s="8"/>
      <c r="C742" s="8"/>
      <c r="D742" s="26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5">
      <c r="A743" s="8"/>
      <c r="B743" s="8"/>
      <c r="C743" s="8"/>
      <c r="D743" s="26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5">
      <c r="A744" s="8"/>
      <c r="B744" s="8"/>
      <c r="C744" s="8"/>
      <c r="D744" s="26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5">
      <c r="A745" s="8"/>
      <c r="B745" s="8"/>
      <c r="C745" s="8"/>
      <c r="D745" s="26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5">
      <c r="A746" s="8"/>
      <c r="B746" s="8"/>
      <c r="C746" s="8"/>
      <c r="D746" s="26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5">
      <c r="A747" s="8"/>
      <c r="B747" s="8"/>
      <c r="C747" s="8"/>
      <c r="D747" s="26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5">
      <c r="A748" s="8"/>
      <c r="B748" s="8"/>
      <c r="C748" s="8"/>
      <c r="D748" s="26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5">
      <c r="A749" s="8"/>
      <c r="B749" s="8"/>
      <c r="C749" s="8"/>
      <c r="D749" s="26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5">
      <c r="A750" s="8"/>
      <c r="B750" s="8"/>
      <c r="C750" s="8"/>
      <c r="D750" s="26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5">
      <c r="A751" s="8"/>
      <c r="B751" s="8"/>
      <c r="C751" s="8"/>
      <c r="D751" s="26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5">
      <c r="A752" s="8"/>
      <c r="B752" s="8"/>
      <c r="C752" s="8"/>
      <c r="D752" s="26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5">
      <c r="A753" s="8"/>
      <c r="B753" s="8"/>
      <c r="C753" s="8"/>
      <c r="D753" s="26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5">
      <c r="A754" s="8"/>
      <c r="B754" s="8"/>
      <c r="C754" s="8"/>
      <c r="D754" s="26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5">
      <c r="A755" s="8"/>
      <c r="B755" s="8"/>
      <c r="C755" s="8"/>
      <c r="D755" s="26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5">
      <c r="A756" s="8"/>
      <c r="B756" s="8"/>
      <c r="C756" s="8"/>
      <c r="D756" s="26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5">
      <c r="A757" s="8"/>
      <c r="B757" s="8"/>
      <c r="C757" s="8"/>
      <c r="D757" s="26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5">
      <c r="A758" s="8"/>
      <c r="B758" s="8"/>
      <c r="C758" s="8"/>
      <c r="D758" s="26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5">
      <c r="A759" s="8"/>
      <c r="B759" s="8"/>
      <c r="C759" s="8"/>
      <c r="D759" s="26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5">
      <c r="A760" s="8"/>
      <c r="B760" s="8"/>
      <c r="C760" s="8"/>
      <c r="D760" s="26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5">
      <c r="A761" s="8"/>
      <c r="B761" s="8"/>
      <c r="C761" s="8"/>
      <c r="D761" s="26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5">
      <c r="A762" s="8"/>
      <c r="B762" s="8"/>
      <c r="C762" s="8"/>
      <c r="D762" s="26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5">
      <c r="A763" s="8"/>
      <c r="B763" s="8"/>
      <c r="C763" s="8"/>
      <c r="D763" s="26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5">
      <c r="A764" s="8"/>
      <c r="B764" s="8"/>
      <c r="C764" s="8"/>
      <c r="D764" s="26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5">
      <c r="A765" s="8"/>
      <c r="B765" s="8"/>
      <c r="C765" s="8"/>
      <c r="D765" s="26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5">
      <c r="A766" s="8"/>
      <c r="B766" s="8"/>
      <c r="C766" s="8"/>
      <c r="D766" s="26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5">
      <c r="A767" s="8"/>
      <c r="B767" s="8"/>
      <c r="C767" s="8"/>
      <c r="D767" s="26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5">
      <c r="A768" s="8"/>
      <c r="B768" s="8"/>
      <c r="C768" s="8"/>
      <c r="D768" s="26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5">
      <c r="A769" s="8"/>
      <c r="B769" s="8"/>
      <c r="C769" s="8"/>
      <c r="D769" s="26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5">
      <c r="A770" s="8"/>
      <c r="B770" s="8"/>
      <c r="C770" s="8"/>
      <c r="D770" s="26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5">
      <c r="A771" s="8"/>
      <c r="B771" s="8"/>
      <c r="C771" s="8"/>
      <c r="D771" s="26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5">
      <c r="A772" s="8"/>
      <c r="B772" s="8"/>
      <c r="C772" s="8"/>
      <c r="D772" s="26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5">
      <c r="A773" s="8"/>
      <c r="B773" s="8"/>
      <c r="C773" s="8"/>
      <c r="D773" s="26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5">
      <c r="A774" s="8"/>
      <c r="B774" s="8"/>
      <c r="C774" s="8"/>
      <c r="D774" s="26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5">
      <c r="A775" s="8"/>
      <c r="B775" s="8"/>
      <c r="C775" s="8"/>
      <c r="D775" s="26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5">
      <c r="A776" s="8"/>
      <c r="B776" s="8"/>
      <c r="C776" s="8"/>
      <c r="D776" s="26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5">
      <c r="A777" s="8"/>
      <c r="B777" s="8"/>
      <c r="C777" s="8"/>
      <c r="D777" s="26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5">
      <c r="A778" s="8"/>
      <c r="B778" s="8"/>
      <c r="C778" s="8"/>
      <c r="D778" s="26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5">
      <c r="A779" s="8"/>
      <c r="B779" s="8"/>
      <c r="C779" s="8"/>
      <c r="D779" s="26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5">
      <c r="A780" s="8"/>
      <c r="B780" s="8"/>
      <c r="C780" s="8"/>
      <c r="D780" s="26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5">
      <c r="A781" s="8"/>
      <c r="B781" s="8"/>
      <c r="C781" s="8"/>
      <c r="D781" s="26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5">
      <c r="A782" s="8"/>
      <c r="B782" s="8"/>
      <c r="C782" s="8"/>
      <c r="D782" s="26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5">
      <c r="A783" s="8"/>
      <c r="B783" s="8"/>
      <c r="C783" s="8"/>
      <c r="D783" s="26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5">
      <c r="A784" s="8"/>
      <c r="B784" s="8"/>
      <c r="C784" s="8"/>
      <c r="D784" s="26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5">
      <c r="A785" s="8"/>
      <c r="B785" s="8"/>
      <c r="C785" s="8"/>
      <c r="D785" s="26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5">
      <c r="A786" s="8"/>
      <c r="B786" s="8"/>
      <c r="C786" s="8"/>
      <c r="D786" s="26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5">
      <c r="A787" s="8"/>
      <c r="B787" s="8"/>
      <c r="C787" s="8"/>
      <c r="D787" s="26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5">
      <c r="A788" s="8"/>
      <c r="B788" s="8"/>
      <c r="C788" s="8"/>
      <c r="D788" s="26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5">
      <c r="A789" s="8"/>
      <c r="B789" s="8"/>
      <c r="C789" s="8"/>
      <c r="D789" s="26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5">
      <c r="A790" s="8"/>
      <c r="B790" s="8"/>
      <c r="C790" s="8"/>
      <c r="D790" s="26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5">
      <c r="A791" s="8"/>
      <c r="B791" s="8"/>
      <c r="C791" s="8"/>
      <c r="D791" s="26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5">
      <c r="A792" s="8"/>
      <c r="B792" s="8"/>
      <c r="C792" s="8"/>
      <c r="D792" s="26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5">
      <c r="A793" s="8"/>
      <c r="B793" s="8"/>
      <c r="C793" s="8"/>
      <c r="D793" s="26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5">
      <c r="A794" s="8"/>
      <c r="B794" s="8"/>
      <c r="C794" s="8"/>
      <c r="D794" s="26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5">
      <c r="A795" s="8"/>
      <c r="B795" s="8"/>
      <c r="C795" s="8"/>
      <c r="D795" s="26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5">
      <c r="A796" s="8"/>
      <c r="B796" s="8"/>
      <c r="C796" s="8"/>
      <c r="D796" s="26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5">
      <c r="A797" s="8"/>
      <c r="B797" s="8"/>
      <c r="C797" s="8"/>
      <c r="D797" s="26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5">
      <c r="A798" s="8"/>
      <c r="B798" s="8"/>
      <c r="C798" s="8"/>
      <c r="D798" s="26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5">
      <c r="A799" s="8"/>
      <c r="B799" s="8"/>
      <c r="C799" s="8"/>
      <c r="D799" s="26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5">
      <c r="A800" s="8"/>
      <c r="B800" s="8"/>
      <c r="C800" s="8"/>
      <c r="D800" s="26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5">
      <c r="A801" s="8"/>
      <c r="B801" s="8"/>
      <c r="C801" s="8"/>
      <c r="D801" s="26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5">
      <c r="A802" s="8"/>
      <c r="B802" s="8"/>
      <c r="C802" s="8"/>
      <c r="D802" s="26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5">
      <c r="A803" s="8"/>
      <c r="B803" s="8"/>
      <c r="C803" s="8"/>
      <c r="D803" s="26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5">
      <c r="A804" s="8"/>
      <c r="B804" s="8"/>
      <c r="C804" s="8"/>
      <c r="D804" s="26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5">
      <c r="A805" s="8"/>
      <c r="B805" s="8"/>
      <c r="C805" s="8"/>
      <c r="D805" s="26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5">
      <c r="A806" s="8"/>
      <c r="B806" s="8"/>
      <c r="C806" s="8"/>
      <c r="D806" s="26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5">
      <c r="A807" s="8"/>
      <c r="B807" s="8"/>
      <c r="C807" s="8"/>
      <c r="D807" s="26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5">
      <c r="A808" s="8"/>
      <c r="B808" s="8"/>
      <c r="C808" s="8"/>
      <c r="D808" s="26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5">
      <c r="A809" s="8"/>
      <c r="B809" s="8"/>
      <c r="C809" s="8"/>
      <c r="D809" s="26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5">
      <c r="A810" s="8"/>
      <c r="B810" s="8"/>
      <c r="C810" s="8"/>
      <c r="D810" s="26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5">
      <c r="A811" s="8"/>
      <c r="B811" s="8"/>
      <c r="C811" s="8"/>
      <c r="D811" s="26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5">
      <c r="A812" s="8"/>
      <c r="B812" s="8"/>
      <c r="C812" s="8"/>
      <c r="D812" s="26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5">
      <c r="A813" s="8"/>
      <c r="B813" s="8"/>
      <c r="C813" s="8"/>
      <c r="D813" s="26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5">
      <c r="A814" s="8"/>
      <c r="B814" s="8"/>
      <c r="C814" s="8"/>
      <c r="D814" s="26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5">
      <c r="A815" s="8"/>
      <c r="B815" s="8"/>
      <c r="C815" s="8"/>
      <c r="D815" s="26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5">
      <c r="A816" s="8"/>
      <c r="B816" s="8"/>
      <c r="C816" s="8"/>
      <c r="D816" s="26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5">
      <c r="A817" s="8"/>
      <c r="B817" s="8"/>
      <c r="C817" s="8"/>
      <c r="D817" s="26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5">
      <c r="A818" s="8"/>
      <c r="B818" s="8"/>
      <c r="C818" s="8"/>
      <c r="D818" s="26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5">
      <c r="A819" s="8"/>
      <c r="B819" s="8"/>
      <c r="C819" s="8"/>
      <c r="D819" s="26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5">
      <c r="A820" s="8"/>
      <c r="B820" s="8"/>
      <c r="C820" s="8"/>
      <c r="D820" s="26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5">
      <c r="A821" s="8"/>
      <c r="B821" s="8"/>
      <c r="C821" s="8"/>
      <c r="D821" s="26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5">
      <c r="A822" s="8"/>
      <c r="B822" s="8"/>
      <c r="C822" s="8"/>
      <c r="D822" s="26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5">
      <c r="A823" s="8"/>
      <c r="B823" s="8"/>
      <c r="C823" s="8"/>
      <c r="D823" s="26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5">
      <c r="A824" s="8"/>
      <c r="B824" s="8"/>
      <c r="C824" s="8"/>
      <c r="D824" s="26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5">
      <c r="A825" s="8"/>
      <c r="B825" s="8"/>
      <c r="C825" s="8"/>
      <c r="D825" s="26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5">
      <c r="A826" s="8"/>
      <c r="B826" s="8"/>
      <c r="C826" s="8"/>
      <c r="D826" s="26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5">
      <c r="A827" s="8"/>
      <c r="B827" s="8"/>
      <c r="C827" s="8"/>
      <c r="D827" s="26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5">
      <c r="A828" s="8"/>
      <c r="B828" s="8"/>
      <c r="C828" s="8"/>
      <c r="D828" s="26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5">
      <c r="A829" s="8"/>
      <c r="B829" s="8"/>
      <c r="C829" s="8"/>
      <c r="D829" s="26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5">
      <c r="A830" s="8"/>
      <c r="B830" s="8"/>
      <c r="C830" s="8"/>
      <c r="D830" s="26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5">
      <c r="A831" s="8"/>
      <c r="B831" s="8"/>
      <c r="C831" s="8"/>
      <c r="D831" s="26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5">
      <c r="A832" s="8"/>
      <c r="B832" s="8"/>
      <c r="C832" s="8"/>
      <c r="D832" s="26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5">
      <c r="A833" s="8"/>
      <c r="B833" s="8"/>
      <c r="C833" s="8"/>
      <c r="D833" s="26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5">
      <c r="A834" s="8"/>
      <c r="B834" s="8"/>
      <c r="C834" s="8"/>
      <c r="D834" s="26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5">
      <c r="A835" s="8"/>
      <c r="B835" s="8"/>
      <c r="C835" s="8"/>
      <c r="D835" s="26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5">
      <c r="A836" s="8"/>
      <c r="B836" s="8"/>
      <c r="C836" s="8"/>
      <c r="D836" s="26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5">
      <c r="A837" s="8"/>
      <c r="B837" s="8"/>
      <c r="C837" s="8"/>
      <c r="D837" s="26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5">
      <c r="A838" s="8"/>
      <c r="B838" s="8"/>
      <c r="C838" s="8"/>
      <c r="D838" s="26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5">
      <c r="A839" s="8"/>
      <c r="B839" s="8"/>
      <c r="C839" s="8"/>
      <c r="D839" s="26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5">
      <c r="A840" s="8"/>
      <c r="B840" s="8"/>
      <c r="C840" s="8"/>
      <c r="D840" s="26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5">
      <c r="A841" s="8"/>
      <c r="B841" s="8"/>
      <c r="C841" s="8"/>
      <c r="D841" s="26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5">
      <c r="A842" s="8"/>
      <c r="B842" s="8"/>
      <c r="C842" s="8"/>
      <c r="D842" s="26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5">
      <c r="A843" s="8"/>
      <c r="B843" s="8"/>
      <c r="C843" s="8"/>
      <c r="D843" s="26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5">
      <c r="A844" s="8"/>
      <c r="B844" s="8"/>
      <c r="C844" s="8"/>
      <c r="D844" s="26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5">
      <c r="A845" s="8"/>
      <c r="B845" s="8"/>
      <c r="C845" s="8"/>
      <c r="D845" s="26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5">
      <c r="A846" s="8"/>
      <c r="B846" s="8"/>
      <c r="C846" s="8"/>
      <c r="D846" s="26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5">
      <c r="A847" s="8"/>
      <c r="B847" s="8"/>
      <c r="C847" s="8"/>
      <c r="D847" s="26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5">
      <c r="A848" s="8"/>
      <c r="B848" s="8"/>
      <c r="C848" s="8"/>
      <c r="D848" s="26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5">
      <c r="A849" s="8"/>
      <c r="B849" s="8"/>
      <c r="C849" s="8"/>
      <c r="D849" s="26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5">
      <c r="A850" s="8"/>
      <c r="B850" s="8"/>
      <c r="C850" s="8"/>
      <c r="D850" s="26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5">
      <c r="A851" s="8"/>
      <c r="B851" s="8"/>
      <c r="C851" s="8"/>
      <c r="D851" s="26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5">
      <c r="A852" s="8"/>
      <c r="B852" s="8"/>
      <c r="C852" s="8"/>
      <c r="D852" s="26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5">
      <c r="A853" s="8"/>
      <c r="B853" s="8"/>
      <c r="C853" s="8"/>
      <c r="D853" s="26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5">
      <c r="A854" s="8"/>
      <c r="B854" s="8"/>
      <c r="C854" s="8"/>
      <c r="D854" s="26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5">
      <c r="A855" s="8"/>
      <c r="B855" s="8"/>
      <c r="C855" s="8"/>
      <c r="D855" s="26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5">
      <c r="A856" s="8"/>
      <c r="B856" s="8"/>
      <c r="C856" s="8"/>
      <c r="D856" s="26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5">
      <c r="A857" s="8"/>
      <c r="B857" s="8"/>
      <c r="C857" s="8"/>
      <c r="D857" s="26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5">
      <c r="A858" s="8"/>
      <c r="B858" s="8"/>
      <c r="C858" s="8"/>
      <c r="D858" s="26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5">
      <c r="A859" s="8"/>
      <c r="B859" s="8"/>
      <c r="C859" s="8"/>
      <c r="D859" s="26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5">
      <c r="A860" s="8"/>
      <c r="B860" s="8"/>
      <c r="C860" s="8"/>
      <c r="D860" s="26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5">
      <c r="A861" s="8"/>
      <c r="B861" s="8"/>
      <c r="C861" s="8"/>
      <c r="D861" s="26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5">
      <c r="A862" s="8"/>
      <c r="B862" s="8"/>
      <c r="C862" s="8"/>
      <c r="D862" s="26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5">
      <c r="A863" s="8"/>
      <c r="B863" s="8"/>
      <c r="C863" s="8"/>
      <c r="D863" s="26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5">
      <c r="A864" s="8"/>
      <c r="B864" s="8"/>
      <c r="C864" s="8"/>
      <c r="D864" s="26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5">
      <c r="A865" s="8"/>
      <c r="B865" s="8"/>
      <c r="C865" s="8"/>
      <c r="D865" s="26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5">
      <c r="A866" s="8"/>
      <c r="B866" s="8"/>
      <c r="C866" s="8"/>
      <c r="D866" s="26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5">
      <c r="A867" s="8"/>
      <c r="B867" s="8"/>
      <c r="C867" s="8"/>
      <c r="D867" s="26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5">
      <c r="A868" s="8"/>
      <c r="B868" s="8"/>
      <c r="C868" s="8"/>
      <c r="D868" s="26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5">
      <c r="A869" s="8"/>
      <c r="B869" s="8"/>
      <c r="C869" s="8"/>
      <c r="D869" s="26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5">
      <c r="A870" s="8"/>
      <c r="B870" s="8"/>
      <c r="C870" s="8"/>
      <c r="D870" s="26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5">
      <c r="A871" s="8"/>
      <c r="B871" s="8"/>
      <c r="C871" s="8"/>
      <c r="D871" s="26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5">
      <c r="A872" s="8"/>
      <c r="B872" s="8"/>
      <c r="C872" s="8"/>
      <c r="D872" s="26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5">
      <c r="A873" s="8"/>
      <c r="B873" s="8"/>
      <c r="C873" s="8"/>
      <c r="D873" s="26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5">
      <c r="A874" s="8"/>
      <c r="B874" s="8"/>
      <c r="C874" s="8"/>
      <c r="D874" s="26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5">
      <c r="A875" s="8"/>
      <c r="B875" s="8"/>
      <c r="C875" s="8"/>
      <c r="D875" s="26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5">
      <c r="A876" s="8"/>
      <c r="B876" s="8"/>
      <c r="C876" s="8"/>
      <c r="D876" s="26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5">
      <c r="A877" s="8"/>
      <c r="B877" s="8"/>
      <c r="C877" s="8"/>
      <c r="D877" s="26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5">
      <c r="A878" s="8"/>
      <c r="B878" s="8"/>
      <c r="C878" s="8"/>
      <c r="D878" s="26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5">
      <c r="A879" s="8"/>
      <c r="B879" s="8"/>
      <c r="C879" s="8"/>
      <c r="D879" s="26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5">
      <c r="A880" s="8"/>
      <c r="B880" s="8"/>
      <c r="C880" s="8"/>
      <c r="D880" s="26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5">
      <c r="A881" s="8"/>
      <c r="B881" s="8"/>
      <c r="C881" s="8"/>
      <c r="D881" s="26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5">
      <c r="A882" s="8"/>
      <c r="B882" s="8"/>
      <c r="C882" s="8"/>
      <c r="D882" s="26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5">
      <c r="A883" s="8"/>
      <c r="B883" s="8"/>
      <c r="C883" s="8"/>
      <c r="D883" s="26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5">
      <c r="A884" s="8"/>
      <c r="B884" s="8"/>
      <c r="C884" s="8"/>
      <c r="D884" s="26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5">
      <c r="A885" s="8"/>
      <c r="B885" s="8"/>
      <c r="C885" s="8"/>
      <c r="D885" s="26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5">
      <c r="A886" s="8"/>
      <c r="B886" s="8"/>
      <c r="C886" s="8"/>
      <c r="D886" s="26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5">
      <c r="A887" s="8"/>
      <c r="B887" s="8"/>
      <c r="C887" s="8"/>
      <c r="D887" s="26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5">
      <c r="A888" s="8"/>
      <c r="B888" s="8"/>
      <c r="C888" s="8"/>
      <c r="D888" s="26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5">
      <c r="A889" s="8"/>
      <c r="B889" s="8"/>
      <c r="C889" s="8"/>
      <c r="D889" s="26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5">
      <c r="A890" s="8"/>
      <c r="B890" s="8"/>
      <c r="C890" s="8"/>
      <c r="D890" s="26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5">
      <c r="A891" s="8"/>
      <c r="B891" s="8"/>
      <c r="C891" s="8"/>
      <c r="D891" s="26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5">
      <c r="A892" s="8"/>
      <c r="B892" s="8"/>
      <c r="C892" s="8"/>
      <c r="D892" s="26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5">
      <c r="A893" s="8"/>
      <c r="B893" s="8"/>
      <c r="C893" s="8"/>
      <c r="D893" s="26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5">
      <c r="A894" s="8"/>
      <c r="B894" s="8"/>
      <c r="C894" s="8"/>
      <c r="D894" s="26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5">
      <c r="A895" s="8"/>
      <c r="B895" s="8"/>
      <c r="C895" s="8"/>
      <c r="D895" s="26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5">
      <c r="A896" s="8"/>
      <c r="B896" s="8"/>
      <c r="C896" s="8"/>
      <c r="D896" s="26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5">
      <c r="A897" s="8"/>
      <c r="B897" s="8"/>
      <c r="C897" s="8"/>
      <c r="D897" s="26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5">
      <c r="A898" s="8"/>
      <c r="B898" s="8"/>
      <c r="C898" s="8"/>
      <c r="D898" s="26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5">
      <c r="A899" s="8"/>
      <c r="B899" s="8"/>
      <c r="C899" s="8"/>
      <c r="D899" s="26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5">
      <c r="A900" s="8"/>
      <c r="B900" s="8"/>
      <c r="C900" s="8"/>
      <c r="D900" s="26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5">
      <c r="A901" s="8"/>
      <c r="B901" s="8"/>
      <c r="C901" s="8"/>
      <c r="D901" s="26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5">
      <c r="A902" s="8"/>
      <c r="B902" s="8"/>
      <c r="C902" s="8"/>
      <c r="D902" s="26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5">
      <c r="A903" s="8"/>
      <c r="B903" s="8"/>
      <c r="C903" s="8"/>
      <c r="D903" s="26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5">
      <c r="A904" s="8"/>
      <c r="B904" s="8"/>
      <c r="C904" s="8"/>
      <c r="D904" s="26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5">
      <c r="A905" s="8"/>
      <c r="B905" s="8"/>
      <c r="C905" s="8"/>
      <c r="D905" s="26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5">
      <c r="A906" s="8"/>
      <c r="B906" s="8"/>
      <c r="C906" s="8"/>
      <c r="D906" s="26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5">
      <c r="A907" s="8"/>
      <c r="B907" s="8"/>
      <c r="C907" s="8"/>
      <c r="D907" s="26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5">
      <c r="A908" s="8"/>
      <c r="B908" s="8"/>
      <c r="C908" s="8"/>
      <c r="D908" s="26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5">
      <c r="A909" s="8"/>
      <c r="B909" s="8"/>
      <c r="C909" s="8"/>
      <c r="D909" s="26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5">
      <c r="A910" s="8"/>
      <c r="B910" s="8"/>
      <c r="C910" s="8"/>
      <c r="D910" s="26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5">
      <c r="A911" s="8"/>
      <c r="B911" s="8"/>
      <c r="C911" s="8"/>
      <c r="D911" s="26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5">
      <c r="A912" s="8"/>
      <c r="B912" s="8"/>
      <c r="C912" s="8"/>
      <c r="D912" s="26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5">
      <c r="A913" s="8"/>
      <c r="B913" s="8"/>
      <c r="C913" s="8"/>
      <c r="D913" s="26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5">
      <c r="A914" s="8"/>
      <c r="B914" s="8"/>
      <c r="C914" s="8"/>
      <c r="D914" s="26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5">
      <c r="A915" s="8"/>
      <c r="B915" s="8"/>
      <c r="C915" s="8"/>
      <c r="D915" s="26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5">
      <c r="A916" s="8"/>
      <c r="B916" s="8"/>
      <c r="C916" s="8"/>
      <c r="D916" s="26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5">
      <c r="A917" s="8"/>
      <c r="B917" s="8"/>
      <c r="C917" s="8"/>
      <c r="D917" s="26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5">
      <c r="A918" s="8"/>
      <c r="B918" s="8"/>
      <c r="C918" s="8"/>
      <c r="D918" s="26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5">
      <c r="A919" s="8"/>
      <c r="B919" s="8"/>
      <c r="C919" s="8"/>
      <c r="D919" s="26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5">
      <c r="A920" s="8"/>
      <c r="B920" s="8"/>
      <c r="C920" s="8"/>
      <c r="D920" s="26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5">
      <c r="A921" s="8"/>
      <c r="B921" s="8"/>
      <c r="C921" s="8"/>
      <c r="D921" s="26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5">
      <c r="A922" s="8"/>
      <c r="B922" s="8"/>
      <c r="C922" s="8"/>
      <c r="D922" s="26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5">
      <c r="A923" s="8"/>
      <c r="B923" s="8"/>
      <c r="C923" s="8"/>
      <c r="D923" s="26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5">
      <c r="A924" s="8"/>
      <c r="B924" s="8"/>
      <c r="C924" s="8"/>
      <c r="D924" s="26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5">
      <c r="A925" s="8"/>
      <c r="B925" s="8"/>
      <c r="C925" s="8"/>
      <c r="D925" s="26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5">
      <c r="A926" s="8"/>
      <c r="B926" s="8"/>
      <c r="C926" s="8"/>
      <c r="D926" s="26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5">
      <c r="A927" s="8"/>
      <c r="B927" s="8"/>
      <c r="C927" s="8"/>
      <c r="D927" s="26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5">
      <c r="A928" s="8"/>
      <c r="B928" s="8"/>
      <c r="C928" s="8"/>
      <c r="D928" s="26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5">
      <c r="A929" s="8"/>
      <c r="B929" s="8"/>
      <c r="C929" s="8"/>
      <c r="D929" s="26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5">
      <c r="A930" s="8"/>
      <c r="B930" s="8"/>
      <c r="C930" s="8"/>
      <c r="D930" s="26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5">
      <c r="A931" s="8"/>
      <c r="B931" s="8"/>
      <c r="C931" s="8"/>
      <c r="D931" s="26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5">
      <c r="A932" s="8"/>
      <c r="B932" s="8"/>
      <c r="C932" s="8"/>
      <c r="D932" s="26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5">
      <c r="A933" s="8"/>
      <c r="B933" s="8"/>
      <c r="C933" s="8"/>
      <c r="D933" s="26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5">
      <c r="A934" s="8"/>
      <c r="B934" s="8"/>
      <c r="C934" s="8"/>
      <c r="D934" s="26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5">
      <c r="A935" s="8"/>
      <c r="B935" s="8"/>
      <c r="C935" s="8"/>
      <c r="D935" s="26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5">
      <c r="A936" s="8"/>
      <c r="B936" s="8"/>
      <c r="C936" s="8"/>
      <c r="D936" s="26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5">
      <c r="A937" s="8"/>
      <c r="B937" s="8"/>
      <c r="C937" s="8"/>
      <c r="D937" s="26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5">
      <c r="A938" s="8"/>
      <c r="B938" s="8"/>
      <c r="C938" s="8"/>
      <c r="D938" s="26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5">
      <c r="A939" s="8"/>
      <c r="B939" s="8"/>
      <c r="C939" s="8"/>
      <c r="D939" s="26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5">
      <c r="A940" s="8"/>
      <c r="B940" s="8"/>
      <c r="C940" s="8"/>
      <c r="D940" s="26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5">
      <c r="A941" s="8"/>
      <c r="B941" s="8"/>
      <c r="C941" s="8"/>
      <c r="D941" s="26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5">
      <c r="A942" s="8"/>
      <c r="B942" s="8"/>
      <c r="C942" s="8"/>
      <c r="D942" s="26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5">
      <c r="A943" s="8"/>
      <c r="B943" s="8"/>
      <c r="C943" s="8"/>
      <c r="D943" s="26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5">
      <c r="A944" s="8"/>
      <c r="B944" s="8"/>
      <c r="C944" s="8"/>
      <c r="D944" s="26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5">
      <c r="A945" s="8"/>
      <c r="B945" s="8"/>
      <c r="C945" s="8"/>
      <c r="D945" s="26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5">
      <c r="A946" s="8"/>
      <c r="B946" s="8"/>
      <c r="C946" s="8"/>
      <c r="D946" s="26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5">
      <c r="A947" s="8"/>
      <c r="B947" s="8"/>
      <c r="C947" s="8"/>
      <c r="D947" s="26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5">
      <c r="A948" s="8"/>
      <c r="B948" s="8"/>
      <c r="C948" s="8"/>
      <c r="D948" s="26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5">
      <c r="A949" s="8"/>
      <c r="B949" s="8"/>
      <c r="C949" s="8"/>
      <c r="D949" s="26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5">
      <c r="A950" s="8"/>
      <c r="B950" s="8"/>
      <c r="C950" s="8"/>
      <c r="D950" s="26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5">
      <c r="A951" s="8"/>
      <c r="B951" s="8"/>
      <c r="C951" s="8"/>
      <c r="D951" s="26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5">
      <c r="A952" s="8"/>
      <c r="B952" s="8"/>
      <c r="C952" s="8"/>
      <c r="D952" s="26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5">
      <c r="A953" s="8"/>
      <c r="B953" s="8"/>
      <c r="C953" s="8"/>
      <c r="D953" s="26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5">
      <c r="A954" s="8"/>
      <c r="B954" s="8"/>
      <c r="C954" s="8"/>
      <c r="D954" s="26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5">
      <c r="A955" s="8"/>
      <c r="B955" s="8"/>
      <c r="C955" s="8"/>
      <c r="D955" s="26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5">
      <c r="A956" s="8"/>
      <c r="B956" s="8"/>
      <c r="C956" s="8"/>
      <c r="D956" s="26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5">
      <c r="A957" s="8"/>
      <c r="B957" s="8"/>
      <c r="C957" s="8"/>
      <c r="D957" s="26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5">
      <c r="A958" s="8"/>
      <c r="B958" s="8"/>
      <c r="C958" s="8"/>
      <c r="D958" s="26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5">
      <c r="A959" s="8"/>
      <c r="B959" s="8"/>
      <c r="C959" s="8"/>
      <c r="D959" s="26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5">
      <c r="A960" s="8"/>
      <c r="B960" s="8"/>
      <c r="C960" s="8"/>
      <c r="D960" s="26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5">
      <c r="A961" s="8"/>
      <c r="B961" s="8"/>
      <c r="C961" s="8"/>
      <c r="D961" s="26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5">
      <c r="A962" s="8"/>
      <c r="B962" s="8"/>
      <c r="C962" s="8"/>
      <c r="D962" s="26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5">
      <c r="A963" s="8"/>
      <c r="B963" s="8"/>
      <c r="C963" s="8"/>
      <c r="D963" s="26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5">
      <c r="A964" s="8"/>
      <c r="B964" s="8"/>
      <c r="C964" s="8"/>
      <c r="D964" s="26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5">
      <c r="A965" s="8"/>
      <c r="B965" s="8"/>
      <c r="C965" s="8"/>
      <c r="D965" s="26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5">
      <c r="A966" s="8"/>
      <c r="B966" s="8"/>
      <c r="C966" s="8"/>
      <c r="D966" s="26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5">
      <c r="A967" s="8"/>
      <c r="B967" s="8"/>
      <c r="C967" s="8"/>
      <c r="D967" s="26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5">
      <c r="A968" s="8"/>
      <c r="B968" s="8"/>
      <c r="C968" s="8"/>
      <c r="D968" s="26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5">
      <c r="A969" s="8"/>
      <c r="B969" s="8"/>
      <c r="C969" s="8"/>
      <c r="D969" s="26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5">
      <c r="A970" s="8"/>
      <c r="B970" s="8"/>
      <c r="C970" s="8"/>
      <c r="D970" s="26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5">
      <c r="A971" s="8"/>
      <c r="B971" s="8"/>
      <c r="C971" s="8"/>
      <c r="D971" s="26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5">
      <c r="A972" s="8"/>
      <c r="B972" s="8"/>
      <c r="C972" s="8"/>
      <c r="D972" s="26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5">
      <c r="A973" s="8"/>
      <c r="B973" s="8"/>
      <c r="C973" s="8"/>
      <c r="D973" s="26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5">
      <c r="A974" s="8"/>
      <c r="B974" s="8"/>
      <c r="C974" s="8"/>
      <c r="D974" s="26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5">
      <c r="A975" s="8"/>
      <c r="B975" s="8"/>
      <c r="C975" s="8"/>
      <c r="D975" s="26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5">
      <c r="A976" s="8"/>
      <c r="B976" s="8"/>
      <c r="C976" s="8"/>
      <c r="D976" s="26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5">
      <c r="A977" s="8"/>
      <c r="B977" s="8"/>
      <c r="C977" s="8"/>
      <c r="D977" s="26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5">
      <c r="A978" s="8"/>
      <c r="B978" s="8"/>
      <c r="C978" s="8"/>
      <c r="D978" s="26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5">
      <c r="A979" s="8"/>
      <c r="B979" s="8"/>
      <c r="C979" s="8"/>
      <c r="D979" s="26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5">
      <c r="A980" s="8"/>
      <c r="B980" s="8"/>
      <c r="C980" s="8"/>
      <c r="D980" s="26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5">
      <c r="A981" s="8"/>
      <c r="B981" s="8"/>
      <c r="C981" s="8"/>
      <c r="D981" s="26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5">
      <c r="A982" s="8"/>
      <c r="B982" s="8"/>
      <c r="C982" s="8"/>
      <c r="D982" s="26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5">
      <c r="A983" s="8"/>
      <c r="B983" s="8"/>
      <c r="C983" s="8"/>
      <c r="D983" s="26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5">
      <c r="A984" s="8"/>
      <c r="B984" s="8"/>
      <c r="C984" s="8"/>
      <c r="D984" s="26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5">
      <c r="A985" s="8"/>
      <c r="B985" s="8"/>
      <c r="C985" s="8"/>
      <c r="D985" s="26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5">
      <c r="A986" s="8"/>
      <c r="B986" s="8"/>
      <c r="C986" s="8"/>
      <c r="D986" s="26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5">
      <c r="A987" s="8"/>
      <c r="B987" s="8"/>
      <c r="C987" s="8"/>
      <c r="D987" s="26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5">
      <c r="A988" s="8"/>
      <c r="B988" s="8"/>
      <c r="C988" s="8"/>
      <c r="D988" s="26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5">
      <c r="A989" s="8"/>
      <c r="B989" s="8"/>
      <c r="C989" s="8"/>
      <c r="D989" s="26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5">
      <c r="A990" s="8"/>
      <c r="B990" s="8"/>
      <c r="C990" s="8"/>
      <c r="D990" s="26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5">
      <c r="A991" s="8"/>
      <c r="B991" s="8"/>
      <c r="C991" s="8"/>
      <c r="D991" s="26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5">
      <c r="A992" s="8"/>
      <c r="B992" s="8"/>
      <c r="C992" s="8"/>
      <c r="D992" s="26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5">
      <c r="A993" s="8"/>
      <c r="B993" s="8"/>
      <c r="C993" s="8"/>
      <c r="D993" s="26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5">
      <c r="A994" s="8"/>
      <c r="B994" s="8"/>
      <c r="C994" s="8"/>
      <c r="D994" s="26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5">
      <c r="A995" s="8"/>
      <c r="B995" s="8"/>
      <c r="C995" s="8"/>
      <c r="D995" s="26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5">
      <c r="A996" s="8"/>
      <c r="B996" s="8"/>
      <c r="C996" s="8"/>
      <c r="D996" s="26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5">
      <c r="A997" s="8"/>
      <c r="B997" s="8"/>
      <c r="C997" s="8"/>
      <c r="D997" s="26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5">
      <c r="A998" s="8"/>
      <c r="B998" s="8"/>
      <c r="C998" s="8"/>
      <c r="D998" s="26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5">
      <c r="A999" s="8"/>
      <c r="B999" s="8"/>
      <c r="C999" s="8"/>
      <c r="D999" s="26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5">
      <c r="A1000" s="8"/>
      <c r="B1000" s="8"/>
      <c r="C1000" s="8"/>
      <c r="D1000" s="26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77">
    <mergeCell ref="A117:C117"/>
    <mergeCell ref="A112:C112"/>
    <mergeCell ref="B113:C113"/>
    <mergeCell ref="A114:C114"/>
    <mergeCell ref="A115:C115"/>
    <mergeCell ref="A116:C116"/>
    <mergeCell ref="A52:D52"/>
    <mergeCell ref="A61:D61"/>
    <mergeCell ref="A62:D62"/>
    <mergeCell ref="A63:D63"/>
    <mergeCell ref="B111:C111"/>
    <mergeCell ref="B47:C47"/>
    <mergeCell ref="B48:C48"/>
    <mergeCell ref="B49:C49"/>
    <mergeCell ref="A50:C50"/>
    <mergeCell ref="A51:D51"/>
    <mergeCell ref="B42:C42"/>
    <mergeCell ref="A43:C43"/>
    <mergeCell ref="A44:D44"/>
    <mergeCell ref="A45:D45"/>
    <mergeCell ref="B46:C46"/>
    <mergeCell ref="B37:C37"/>
    <mergeCell ref="B38:C38"/>
    <mergeCell ref="B39:C39"/>
    <mergeCell ref="B40:C40"/>
    <mergeCell ref="B41:C41"/>
    <mergeCell ref="A23:D23"/>
    <mergeCell ref="A33:B33"/>
    <mergeCell ref="A34:D34"/>
    <mergeCell ref="A35:D35"/>
    <mergeCell ref="B36:C36"/>
    <mergeCell ref="A14:D14"/>
    <mergeCell ref="A15:D15"/>
    <mergeCell ref="A19:C19"/>
    <mergeCell ref="A21:C21"/>
    <mergeCell ref="A22:D22"/>
    <mergeCell ref="B108:C108"/>
    <mergeCell ref="B109:C109"/>
    <mergeCell ref="B110:C110"/>
    <mergeCell ref="A1:D1"/>
    <mergeCell ref="A2:D2"/>
    <mergeCell ref="A3:D3"/>
    <mergeCell ref="A4:D4"/>
    <mergeCell ref="B5:C5"/>
    <mergeCell ref="B6:C6"/>
    <mergeCell ref="B7:C7"/>
    <mergeCell ref="B8:C8"/>
    <mergeCell ref="B9:C9"/>
    <mergeCell ref="B10:C10"/>
    <mergeCell ref="B11:C11"/>
    <mergeCell ref="A12:C12"/>
    <mergeCell ref="A13:D13"/>
    <mergeCell ref="A103:B103"/>
    <mergeCell ref="A104:D104"/>
    <mergeCell ref="A105:D105"/>
    <mergeCell ref="B106:C106"/>
    <mergeCell ref="B107:C107"/>
    <mergeCell ref="B89:C89"/>
    <mergeCell ref="B90:C90"/>
    <mergeCell ref="A91:C91"/>
    <mergeCell ref="A92:D92"/>
    <mergeCell ref="A93:D93"/>
    <mergeCell ref="A84:D84"/>
    <mergeCell ref="A85:D85"/>
    <mergeCell ref="B86:C86"/>
    <mergeCell ref="B87:C87"/>
    <mergeCell ref="B88:C88"/>
    <mergeCell ref="B76:C76"/>
    <mergeCell ref="A77:C77"/>
    <mergeCell ref="A78:D78"/>
    <mergeCell ref="A79:D79"/>
    <mergeCell ref="A83:B83"/>
    <mergeCell ref="A60:B60"/>
    <mergeCell ref="A72:B72"/>
    <mergeCell ref="A73:D73"/>
    <mergeCell ref="A74:D74"/>
    <mergeCell ref="B75:C75"/>
  </mergeCells>
  <pageMargins left="0.511811024" right="0.511811024" top="0.78740157499999996" bottom="0.78740157499999996" header="0" footer="0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D55" sqref="D55"/>
    </sheetView>
  </sheetViews>
  <sheetFormatPr defaultColWidth="12.625" defaultRowHeight="15" customHeight="1" x14ac:dyDescent="0.2"/>
  <cols>
    <col min="1" max="1" width="3.375" customWidth="1"/>
    <col min="2" max="2" width="38.25" customWidth="1"/>
    <col min="3" max="3" width="11.875" customWidth="1"/>
    <col min="4" max="4" width="62.5" customWidth="1"/>
    <col min="5" max="26" width="8" customWidth="1"/>
  </cols>
  <sheetData>
    <row r="1" spans="1:26" ht="46.5" customHeight="1" x14ac:dyDescent="0.3">
      <c r="A1" s="133" t="s">
        <v>121</v>
      </c>
      <c r="B1" s="105"/>
      <c r="C1" s="105"/>
      <c r="D1" s="10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.75" customHeight="1" x14ac:dyDescent="0.25">
      <c r="A2" s="128" t="s">
        <v>122</v>
      </c>
      <c r="B2" s="114"/>
      <c r="C2" s="114"/>
      <c r="D2" s="11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.75" customHeight="1" x14ac:dyDescent="0.25">
      <c r="A3" s="118" t="s">
        <v>20</v>
      </c>
      <c r="B3" s="119"/>
      <c r="C3" s="119"/>
      <c r="D3" s="12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.75" customHeight="1" x14ac:dyDescent="0.25">
      <c r="A4" s="128" t="s">
        <v>21</v>
      </c>
      <c r="B4" s="114"/>
      <c r="C4" s="114"/>
      <c r="D4" s="11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customHeight="1" x14ac:dyDescent="0.25">
      <c r="A5" s="46">
        <v>1</v>
      </c>
      <c r="B5" s="47" t="s">
        <v>22</v>
      </c>
      <c r="C5" s="47" t="s">
        <v>23</v>
      </c>
      <c r="D5" s="48" t="s">
        <v>123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5.75" customHeight="1" x14ac:dyDescent="0.25">
      <c r="A6" s="11" t="s">
        <v>24</v>
      </c>
      <c r="B6" s="15" t="s">
        <v>124</v>
      </c>
      <c r="C6" s="49">
        <v>1172.77</v>
      </c>
      <c r="D6" s="50" t="s">
        <v>125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5.75" customHeight="1" x14ac:dyDescent="0.25">
      <c r="A7" s="11" t="s">
        <v>26</v>
      </c>
      <c r="B7" s="15" t="s">
        <v>27</v>
      </c>
      <c r="C7" s="15"/>
      <c r="D7" s="12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5.75" customHeight="1" x14ac:dyDescent="0.25">
      <c r="A8" s="11" t="s">
        <v>28</v>
      </c>
      <c r="B8" s="15" t="s">
        <v>29</v>
      </c>
      <c r="C8" s="15"/>
      <c r="D8" s="12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75" customHeight="1" x14ac:dyDescent="0.25">
      <c r="A9" s="11" t="s">
        <v>30</v>
      </c>
      <c r="B9" s="15" t="s">
        <v>31</v>
      </c>
      <c r="C9" s="15"/>
      <c r="D9" s="12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5.75" customHeight="1" x14ac:dyDescent="0.25">
      <c r="A10" s="11" t="s">
        <v>32</v>
      </c>
      <c r="B10" s="15" t="s">
        <v>33</v>
      </c>
      <c r="C10" s="15"/>
      <c r="D10" s="12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5.75" customHeight="1" x14ac:dyDescent="0.25">
      <c r="A11" s="51" t="s">
        <v>34</v>
      </c>
      <c r="B11" s="52" t="s">
        <v>35</v>
      </c>
      <c r="C11" s="52"/>
      <c r="D11" s="39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5.75" customHeight="1" x14ac:dyDescent="0.25">
      <c r="A12" s="103"/>
      <c r="B12" s="76"/>
      <c r="C12" s="76"/>
      <c r="D12" s="76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5.75" customHeight="1" x14ac:dyDescent="0.25">
      <c r="A13" s="112" t="s">
        <v>37</v>
      </c>
      <c r="B13" s="105"/>
      <c r="C13" s="105"/>
      <c r="D13" s="106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5.75" customHeight="1" x14ac:dyDescent="0.25">
      <c r="A14" s="121" t="s">
        <v>38</v>
      </c>
      <c r="B14" s="122"/>
      <c r="C14" s="122"/>
      <c r="D14" s="123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5.75" customHeight="1" x14ac:dyDescent="0.25">
      <c r="A15" s="9" t="s">
        <v>39</v>
      </c>
      <c r="B15" s="14" t="s">
        <v>40</v>
      </c>
      <c r="C15" s="14" t="s">
        <v>126</v>
      </c>
      <c r="D15" s="10" t="s">
        <v>123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5.75" customHeight="1" x14ac:dyDescent="0.25">
      <c r="A16" s="11" t="s">
        <v>24</v>
      </c>
      <c r="B16" s="15" t="s">
        <v>42</v>
      </c>
      <c r="C16" s="16">
        <f>1/12</f>
        <v>8.3333333333333329E-2</v>
      </c>
      <c r="D16" s="50" t="s">
        <v>127</v>
      </c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5.75" customHeight="1" x14ac:dyDescent="0.25">
      <c r="A17" s="11" t="s">
        <v>26</v>
      </c>
      <c r="B17" s="15" t="s">
        <v>43</v>
      </c>
      <c r="C17" s="16">
        <f>0.09075+0.03025</f>
        <v>0.121</v>
      </c>
      <c r="D17" s="50" t="s">
        <v>128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5.25" customHeight="1" x14ac:dyDescent="0.25">
      <c r="A18" s="51" t="s">
        <v>28</v>
      </c>
      <c r="B18" s="52" t="s">
        <v>45</v>
      </c>
      <c r="C18" s="53">
        <v>7.8200000000000006E-2</v>
      </c>
      <c r="D18" s="54" t="s">
        <v>129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5.75" customHeight="1" x14ac:dyDescent="0.25">
      <c r="A19" s="103"/>
      <c r="B19" s="76"/>
      <c r="C19" s="76"/>
      <c r="D19" s="76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2.25" customHeight="1" x14ac:dyDescent="0.25">
      <c r="A20" s="126" t="s">
        <v>46</v>
      </c>
      <c r="B20" s="105"/>
      <c r="C20" s="105"/>
      <c r="D20" s="106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5.75" customHeight="1" x14ac:dyDescent="0.25">
      <c r="A21" s="9" t="s">
        <v>47</v>
      </c>
      <c r="B21" s="14" t="s">
        <v>48</v>
      </c>
      <c r="C21" s="14" t="s">
        <v>126</v>
      </c>
      <c r="D21" s="10" t="s">
        <v>123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5.75" customHeight="1" x14ac:dyDescent="0.25">
      <c r="A22" s="11" t="s">
        <v>24</v>
      </c>
      <c r="B22" s="15" t="s">
        <v>50</v>
      </c>
      <c r="C22" s="16">
        <v>0.2</v>
      </c>
      <c r="D22" s="50" t="s">
        <v>130</v>
      </c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8.75" customHeight="1" x14ac:dyDescent="0.25">
      <c r="A23" s="11" t="s">
        <v>26</v>
      </c>
      <c r="B23" s="23" t="s">
        <v>51</v>
      </c>
      <c r="C23" s="24">
        <v>2.5000000000000001E-2</v>
      </c>
      <c r="D23" s="50" t="s">
        <v>131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5.75" customHeight="1" x14ac:dyDescent="0.25">
      <c r="A24" s="11" t="s">
        <v>28</v>
      </c>
      <c r="B24" s="23" t="s">
        <v>52</v>
      </c>
      <c r="C24" s="16">
        <v>0.03</v>
      </c>
      <c r="D24" s="50" t="s">
        <v>132</v>
      </c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5.75" customHeight="1" x14ac:dyDescent="0.25">
      <c r="A25" s="11" t="s">
        <v>30</v>
      </c>
      <c r="B25" s="15" t="s">
        <v>53</v>
      </c>
      <c r="C25" s="16">
        <v>1.4999999999999999E-2</v>
      </c>
      <c r="D25" s="50" t="s">
        <v>133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5.75" customHeight="1" x14ac:dyDescent="0.25">
      <c r="A26" s="11" t="s">
        <v>32</v>
      </c>
      <c r="B26" s="15" t="s">
        <v>54</v>
      </c>
      <c r="C26" s="16">
        <v>0.01</v>
      </c>
      <c r="D26" s="50" t="s">
        <v>134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5.75" customHeight="1" x14ac:dyDescent="0.25">
      <c r="A27" s="11" t="s">
        <v>34</v>
      </c>
      <c r="B27" s="15" t="s">
        <v>55</v>
      </c>
      <c r="C27" s="16">
        <v>6.0000000000000001E-3</v>
      </c>
      <c r="D27" s="50" t="s">
        <v>135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5.75" customHeight="1" x14ac:dyDescent="0.25">
      <c r="A28" s="11" t="s">
        <v>56</v>
      </c>
      <c r="B28" s="15" t="s">
        <v>57</v>
      </c>
      <c r="C28" s="16">
        <v>2E-3</v>
      </c>
      <c r="D28" s="50" t="s">
        <v>136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5.75" customHeight="1" x14ac:dyDescent="0.25">
      <c r="A29" s="51" t="s">
        <v>58</v>
      </c>
      <c r="B29" s="52" t="s">
        <v>59</v>
      </c>
      <c r="C29" s="53">
        <v>0.08</v>
      </c>
      <c r="D29" s="54" t="s">
        <v>137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5.75" customHeight="1" x14ac:dyDescent="0.25">
      <c r="A30" s="103"/>
      <c r="B30" s="76"/>
      <c r="C30" s="76"/>
      <c r="D30" s="76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5.75" customHeight="1" x14ac:dyDescent="0.25">
      <c r="A31" s="134" t="s">
        <v>61</v>
      </c>
      <c r="B31" s="114"/>
      <c r="C31" s="114"/>
      <c r="D31" s="115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5.75" customHeight="1" x14ac:dyDescent="0.25">
      <c r="A32" s="46" t="s">
        <v>62</v>
      </c>
      <c r="B32" s="55" t="s">
        <v>63</v>
      </c>
      <c r="C32" s="47" t="s">
        <v>23</v>
      </c>
      <c r="D32" s="48" t="s">
        <v>123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5.75" customHeight="1" x14ac:dyDescent="0.25">
      <c r="A33" s="11" t="s">
        <v>24</v>
      </c>
      <c r="B33" s="23" t="s">
        <v>64</v>
      </c>
      <c r="C33" s="56">
        <v>0</v>
      </c>
      <c r="D33" s="57" t="s">
        <v>138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5.75" customHeight="1" x14ac:dyDescent="0.25">
      <c r="A34" s="11" t="s">
        <v>26</v>
      </c>
      <c r="B34" s="23" t="s">
        <v>139</v>
      </c>
      <c r="C34" s="56">
        <v>457.38</v>
      </c>
      <c r="D34" s="57" t="s">
        <v>140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5.75" customHeight="1" x14ac:dyDescent="0.25">
      <c r="A35" s="11" t="s">
        <v>28</v>
      </c>
      <c r="B35" s="23" t="s">
        <v>141</v>
      </c>
      <c r="C35" s="56">
        <v>80</v>
      </c>
      <c r="D35" s="57" t="s">
        <v>142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5.75" customHeight="1" x14ac:dyDescent="0.25">
      <c r="A36" s="11" t="s">
        <v>30</v>
      </c>
      <c r="B36" s="23" t="s">
        <v>143</v>
      </c>
      <c r="C36" s="56">
        <v>36.950000000000003</v>
      </c>
      <c r="D36" s="57" t="s">
        <v>144</v>
      </c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5.75" customHeight="1" x14ac:dyDescent="0.25">
      <c r="A37" s="11" t="s">
        <v>32</v>
      </c>
      <c r="B37" s="23" t="s">
        <v>68</v>
      </c>
      <c r="C37" s="56">
        <v>0.05</v>
      </c>
      <c r="D37" s="57" t="s">
        <v>145</v>
      </c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5.75" customHeight="1" x14ac:dyDescent="0.25">
      <c r="A38" s="51" t="s">
        <v>30</v>
      </c>
      <c r="B38" s="58" t="s">
        <v>35</v>
      </c>
      <c r="C38" s="58" t="s">
        <v>146</v>
      </c>
      <c r="D38" s="59" t="s">
        <v>146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5.75" customHeight="1" x14ac:dyDescent="0.25">
      <c r="A39" s="103"/>
      <c r="B39" s="76"/>
      <c r="C39" s="76"/>
      <c r="D39" s="76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5.75" customHeight="1" x14ac:dyDescent="0.25">
      <c r="A40" s="112" t="s">
        <v>72</v>
      </c>
      <c r="B40" s="105"/>
      <c r="C40" s="105"/>
      <c r="D40" s="106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5.75" customHeight="1" x14ac:dyDescent="0.25">
      <c r="A41" s="9">
        <v>3</v>
      </c>
      <c r="B41" s="14" t="s">
        <v>73</v>
      </c>
      <c r="C41" s="14" t="s">
        <v>126</v>
      </c>
      <c r="D41" s="10" t="s">
        <v>123</v>
      </c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customHeight="1" x14ac:dyDescent="0.25">
      <c r="A42" s="11" t="s">
        <v>24</v>
      </c>
      <c r="B42" s="31" t="s">
        <v>74</v>
      </c>
      <c r="C42" s="16">
        <f>(30/30/12*0.055)</f>
        <v>4.5833333333333334E-3</v>
      </c>
      <c r="D42" s="50" t="s">
        <v>147</v>
      </c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5.75" customHeight="1" x14ac:dyDescent="0.25">
      <c r="A43" s="11" t="s">
        <v>26</v>
      </c>
      <c r="B43" s="31" t="s">
        <v>75</v>
      </c>
      <c r="C43" s="16">
        <f>C29*C42</f>
        <v>3.6666666666666667E-4</v>
      </c>
      <c r="D43" s="50" t="s">
        <v>148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customHeight="1" x14ac:dyDescent="0.25">
      <c r="A44" s="11" t="s">
        <v>28</v>
      </c>
      <c r="B44" s="31" t="s">
        <v>76</v>
      </c>
      <c r="C44" s="16">
        <v>0.02</v>
      </c>
      <c r="D44" s="60" t="s">
        <v>149</v>
      </c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customHeight="1" x14ac:dyDescent="0.25">
      <c r="A45" s="11" t="s">
        <v>30</v>
      </c>
      <c r="B45" s="31" t="s">
        <v>77</v>
      </c>
      <c r="C45" s="16">
        <f>7/30/12</f>
        <v>1.9444444444444445E-2</v>
      </c>
      <c r="D45" s="60" t="s">
        <v>150</v>
      </c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5.75" customHeight="1" x14ac:dyDescent="0.25">
      <c r="A46" s="11" t="s">
        <v>32</v>
      </c>
      <c r="B46" s="31" t="s">
        <v>78</v>
      </c>
      <c r="C46" s="16">
        <v>7.1000000000000004E-3</v>
      </c>
      <c r="D46" s="50" t="s">
        <v>151</v>
      </c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5.75" customHeight="1" x14ac:dyDescent="0.25">
      <c r="A47" s="51" t="s">
        <v>34</v>
      </c>
      <c r="B47" s="61" t="s">
        <v>79</v>
      </c>
      <c r="C47" s="53">
        <v>0.02</v>
      </c>
      <c r="D47" s="62" t="s">
        <v>149</v>
      </c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A48" s="103"/>
      <c r="B48" s="76"/>
      <c r="C48" s="76"/>
      <c r="D48" s="76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5.75" customHeight="1" x14ac:dyDescent="0.25">
      <c r="A49" s="128" t="s">
        <v>80</v>
      </c>
      <c r="B49" s="114"/>
      <c r="C49" s="114"/>
      <c r="D49" s="115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5.75" customHeight="1" x14ac:dyDescent="0.25">
      <c r="A50" s="104" t="s">
        <v>81</v>
      </c>
      <c r="B50" s="105"/>
      <c r="C50" s="105"/>
      <c r="D50" s="106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5.75" customHeight="1" x14ac:dyDescent="0.25">
      <c r="A51" s="9" t="s">
        <v>82</v>
      </c>
      <c r="B51" s="14" t="s">
        <v>83</v>
      </c>
      <c r="C51" s="14" t="s">
        <v>126</v>
      </c>
      <c r="D51" s="10" t="s">
        <v>123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5.75" customHeight="1" x14ac:dyDescent="0.25">
      <c r="A52" s="11" t="s">
        <v>24</v>
      </c>
      <c r="B52" s="15" t="s">
        <v>84</v>
      </c>
      <c r="C52" s="16">
        <v>0</v>
      </c>
      <c r="D52" s="50" t="s">
        <v>152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5.75" customHeight="1" x14ac:dyDescent="0.25">
      <c r="A53" s="11" t="s">
        <v>26</v>
      </c>
      <c r="B53" s="15" t="s">
        <v>85</v>
      </c>
      <c r="C53" s="16">
        <f>5/30/12</f>
        <v>1.3888888888888888E-2</v>
      </c>
      <c r="D53" s="50" t="s">
        <v>153</v>
      </c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5.75" customHeight="1" x14ac:dyDescent="0.25">
      <c r="A54" s="11" t="s">
        <v>28</v>
      </c>
      <c r="B54" s="15" t="s">
        <v>86</v>
      </c>
      <c r="C54" s="16">
        <f>((5/30)/12)*0.015</f>
        <v>2.0833333333333332E-4</v>
      </c>
      <c r="D54" s="50" t="s">
        <v>154</v>
      </c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02" customHeight="1" x14ac:dyDescent="0.25">
      <c r="A55" s="11" t="s">
        <v>30</v>
      </c>
      <c r="B55" s="15" t="s">
        <v>87</v>
      </c>
      <c r="C55" s="16">
        <f>((15/30)/12)*0.0078</f>
        <v>3.2499999999999999E-4</v>
      </c>
      <c r="D55" s="145" t="s">
        <v>155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5.75" customHeight="1" x14ac:dyDescent="0.25">
      <c r="A56" s="11" t="s">
        <v>32</v>
      </c>
      <c r="B56" s="15" t="s">
        <v>88</v>
      </c>
      <c r="C56" s="16">
        <f>(5.96/30/12)</f>
        <v>1.6555555555555556E-2</v>
      </c>
      <c r="D56" s="50" t="s">
        <v>156</v>
      </c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5.75" customHeight="1" x14ac:dyDescent="0.25">
      <c r="A57" s="11" t="s">
        <v>34</v>
      </c>
      <c r="B57" s="15" t="s">
        <v>89</v>
      </c>
      <c r="C57" s="16">
        <v>1.14E-2</v>
      </c>
      <c r="D57" s="50" t="s">
        <v>157</v>
      </c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5.75" customHeight="1" x14ac:dyDescent="0.25">
      <c r="A58" s="51" t="s">
        <v>56</v>
      </c>
      <c r="B58" s="52" t="s">
        <v>35</v>
      </c>
      <c r="C58" s="63" t="s">
        <v>146</v>
      </c>
      <c r="D58" s="54" t="s">
        <v>146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5.75" customHeight="1" x14ac:dyDescent="0.25">
      <c r="A59" s="103"/>
      <c r="B59" s="76"/>
      <c r="C59" s="76"/>
      <c r="D59" s="76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5.75" customHeight="1" x14ac:dyDescent="0.25">
      <c r="A60" s="112" t="s">
        <v>97</v>
      </c>
      <c r="B60" s="105"/>
      <c r="C60" s="105"/>
      <c r="D60" s="106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5.75" customHeight="1" x14ac:dyDescent="0.25">
      <c r="A61" s="9">
        <v>5</v>
      </c>
      <c r="B61" s="38" t="s">
        <v>98</v>
      </c>
      <c r="C61" s="10" t="s">
        <v>23</v>
      </c>
      <c r="D61" s="10" t="s">
        <v>123</v>
      </c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5.75" customHeight="1" x14ac:dyDescent="0.25">
      <c r="A62" s="11" t="s">
        <v>24</v>
      </c>
      <c r="B62" s="15" t="s">
        <v>99</v>
      </c>
      <c r="C62" s="37">
        <v>19.170000000000002</v>
      </c>
      <c r="D62" s="57" t="s">
        <v>158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5.75" customHeight="1" x14ac:dyDescent="0.25">
      <c r="A63" s="11" t="s">
        <v>26</v>
      </c>
      <c r="B63" s="15" t="s">
        <v>100</v>
      </c>
      <c r="C63" s="37">
        <v>546.36</v>
      </c>
      <c r="D63" s="57" t="s">
        <v>159</v>
      </c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5.75" customHeight="1" x14ac:dyDescent="0.25">
      <c r="A64" s="11" t="s">
        <v>28</v>
      </c>
      <c r="B64" s="15" t="s">
        <v>101</v>
      </c>
      <c r="C64" s="37">
        <v>28.08</v>
      </c>
      <c r="D64" s="57" t="s">
        <v>160</v>
      </c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5.75" customHeight="1" x14ac:dyDescent="0.25">
      <c r="A65" s="51" t="s">
        <v>30</v>
      </c>
      <c r="B65" s="52" t="s">
        <v>161</v>
      </c>
      <c r="C65" s="64">
        <v>8.77</v>
      </c>
      <c r="D65" s="59" t="s">
        <v>162</v>
      </c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5.75" customHeight="1" x14ac:dyDescent="0.25">
      <c r="A66" s="103"/>
      <c r="B66" s="76"/>
      <c r="C66" s="76"/>
      <c r="D66" s="76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5.75" customHeight="1" x14ac:dyDescent="0.25">
      <c r="A67" s="112" t="s">
        <v>103</v>
      </c>
      <c r="B67" s="105"/>
      <c r="C67" s="105"/>
      <c r="D67" s="106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5.75" customHeight="1" x14ac:dyDescent="0.25">
      <c r="A68" s="9">
        <v>6</v>
      </c>
      <c r="B68" s="38" t="s">
        <v>104</v>
      </c>
      <c r="C68" s="14" t="s">
        <v>126</v>
      </c>
      <c r="D68" s="10" t="s">
        <v>123</v>
      </c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5.75" customHeight="1" x14ac:dyDescent="0.25">
      <c r="A69" s="11" t="s">
        <v>24</v>
      </c>
      <c r="B69" s="15" t="s">
        <v>105</v>
      </c>
      <c r="C69" s="16">
        <v>0.03</v>
      </c>
      <c r="D69" s="50" t="s">
        <v>163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5.75" customHeight="1" x14ac:dyDescent="0.25">
      <c r="A70" s="11" t="s">
        <v>26</v>
      </c>
      <c r="B70" s="15" t="s">
        <v>106</v>
      </c>
      <c r="C70" s="16">
        <v>6.7900000000000002E-2</v>
      </c>
      <c r="D70" s="50" t="s">
        <v>163</v>
      </c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5.75" customHeight="1" x14ac:dyDescent="0.25">
      <c r="A71" s="51" t="s">
        <v>28</v>
      </c>
      <c r="B71" s="52" t="s">
        <v>107</v>
      </c>
      <c r="C71" s="53">
        <v>7.6499999999999999E-2</v>
      </c>
      <c r="D71" s="54" t="s">
        <v>164</v>
      </c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5.75" customHeight="1" x14ac:dyDescent="0.25">
      <c r="A72" s="8"/>
      <c r="B72" s="8"/>
      <c r="C72" s="18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8"/>
      <c r="B73" s="8"/>
      <c r="C73" s="8"/>
      <c r="D73" s="26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5.75" customHeight="1" x14ac:dyDescent="0.25">
      <c r="A74" s="8"/>
      <c r="B74" s="8"/>
      <c r="C74" s="8"/>
      <c r="D74" s="45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5.75" customHeight="1" x14ac:dyDescent="0.25">
      <c r="A75" s="8"/>
      <c r="B75" s="8"/>
      <c r="C75" s="8"/>
      <c r="D75" s="26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5.75" customHeight="1" x14ac:dyDescent="0.25">
      <c r="A76" s="8"/>
      <c r="B76" s="8"/>
      <c r="C76" s="8"/>
      <c r="D76" s="26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5.75" customHeight="1" x14ac:dyDescent="0.25">
      <c r="A77" s="8"/>
      <c r="B77" s="8"/>
      <c r="C77" s="8"/>
      <c r="D77" s="26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5.75" customHeight="1" x14ac:dyDescent="0.25">
      <c r="A78" s="8"/>
      <c r="B78" s="8"/>
      <c r="C78" s="8"/>
      <c r="D78" s="26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5.75" customHeight="1" x14ac:dyDescent="0.25">
      <c r="A79" s="8"/>
      <c r="B79" s="8"/>
      <c r="C79" s="8"/>
      <c r="D79" s="26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5.75" customHeight="1" x14ac:dyDescent="0.25">
      <c r="A80" s="8"/>
      <c r="B80" s="8"/>
      <c r="C80" s="8"/>
      <c r="D80" s="26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5.75" customHeight="1" x14ac:dyDescent="0.25">
      <c r="A81" s="8"/>
      <c r="B81" s="8"/>
      <c r="C81" s="8"/>
      <c r="D81" s="26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5.75" customHeight="1" x14ac:dyDescent="0.25">
      <c r="A82" s="8"/>
      <c r="B82" s="8"/>
      <c r="C82" s="8"/>
      <c r="D82" s="26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5.75" customHeight="1" x14ac:dyDescent="0.25">
      <c r="A83" s="8"/>
      <c r="B83" s="8"/>
      <c r="C83" s="8"/>
      <c r="D83" s="26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5.75" customHeight="1" x14ac:dyDescent="0.25">
      <c r="A84" s="8"/>
      <c r="B84" s="8"/>
      <c r="C84" s="8"/>
      <c r="D84" s="26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5.75" customHeight="1" x14ac:dyDescent="0.25">
      <c r="A85" s="8"/>
      <c r="B85" s="8"/>
      <c r="C85" s="8"/>
      <c r="D85" s="26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5.75" customHeight="1" x14ac:dyDescent="0.25">
      <c r="A86" s="8"/>
      <c r="B86" s="8"/>
      <c r="C86" s="8"/>
      <c r="D86" s="26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5.75" customHeight="1" x14ac:dyDescent="0.25">
      <c r="A87" s="8"/>
      <c r="B87" s="8"/>
      <c r="C87" s="8"/>
      <c r="D87" s="26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5.75" customHeight="1" x14ac:dyDescent="0.25">
      <c r="A88" s="8"/>
      <c r="B88" s="8"/>
      <c r="C88" s="8"/>
      <c r="D88" s="26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5.75" customHeight="1" x14ac:dyDescent="0.25">
      <c r="A89" s="8"/>
      <c r="B89" s="8"/>
      <c r="C89" s="8"/>
      <c r="D89" s="26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5.75" customHeight="1" x14ac:dyDescent="0.25">
      <c r="A90" s="8"/>
      <c r="B90" s="8"/>
      <c r="C90" s="8"/>
      <c r="D90" s="26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5.75" customHeight="1" x14ac:dyDescent="0.25">
      <c r="A91" s="8"/>
      <c r="B91" s="8"/>
      <c r="C91" s="8"/>
      <c r="D91" s="26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5.75" customHeight="1" x14ac:dyDescent="0.25">
      <c r="A92" s="8"/>
      <c r="B92" s="8"/>
      <c r="C92" s="8"/>
      <c r="D92" s="26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5.75" customHeight="1" x14ac:dyDescent="0.25">
      <c r="A93" s="8"/>
      <c r="B93" s="8"/>
      <c r="C93" s="8"/>
      <c r="D93" s="26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5.75" customHeight="1" x14ac:dyDescent="0.25">
      <c r="A94" s="8"/>
      <c r="B94" s="8"/>
      <c r="C94" s="8"/>
      <c r="D94" s="26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5.75" customHeight="1" x14ac:dyDescent="0.25">
      <c r="A95" s="8"/>
      <c r="B95" s="8"/>
      <c r="C95" s="8"/>
      <c r="D95" s="26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5.75" customHeight="1" x14ac:dyDescent="0.25">
      <c r="A96" s="8"/>
      <c r="B96" s="8"/>
      <c r="C96" s="8"/>
      <c r="D96" s="26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5.75" customHeight="1" x14ac:dyDescent="0.25">
      <c r="A97" s="8"/>
      <c r="B97" s="8"/>
      <c r="C97" s="8"/>
      <c r="D97" s="26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5.75" customHeight="1" x14ac:dyDescent="0.25">
      <c r="A98" s="8"/>
      <c r="B98" s="8"/>
      <c r="C98" s="8"/>
      <c r="D98" s="26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5.75" customHeight="1" x14ac:dyDescent="0.25">
      <c r="A99" s="8"/>
      <c r="B99" s="8"/>
      <c r="C99" s="8"/>
      <c r="D99" s="26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5.75" customHeight="1" x14ac:dyDescent="0.25">
      <c r="A100" s="8"/>
      <c r="B100" s="8"/>
      <c r="C100" s="8"/>
      <c r="D100" s="26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5.75" customHeight="1" x14ac:dyDescent="0.25">
      <c r="A101" s="8"/>
      <c r="B101" s="8"/>
      <c r="C101" s="8"/>
      <c r="D101" s="26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5.75" customHeight="1" x14ac:dyDescent="0.25">
      <c r="A102" s="8"/>
      <c r="B102" s="8"/>
      <c r="C102" s="8"/>
      <c r="D102" s="26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5.75" customHeight="1" x14ac:dyDescent="0.25">
      <c r="A103" s="8"/>
      <c r="B103" s="8"/>
      <c r="C103" s="8"/>
      <c r="D103" s="26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5.75" customHeight="1" x14ac:dyDescent="0.25">
      <c r="A104" s="8"/>
      <c r="B104" s="8"/>
      <c r="C104" s="8"/>
      <c r="D104" s="26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5.75" customHeight="1" x14ac:dyDescent="0.25">
      <c r="A105" s="8"/>
      <c r="B105" s="8"/>
      <c r="C105" s="8"/>
      <c r="D105" s="26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5.75" customHeight="1" x14ac:dyDescent="0.25">
      <c r="A106" s="8"/>
      <c r="B106" s="8"/>
      <c r="C106" s="8"/>
      <c r="D106" s="26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5.75" customHeight="1" x14ac:dyDescent="0.25">
      <c r="A107" s="8"/>
      <c r="B107" s="8"/>
      <c r="C107" s="8"/>
      <c r="D107" s="26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5.75" customHeight="1" x14ac:dyDescent="0.25">
      <c r="A108" s="8"/>
      <c r="B108" s="8"/>
      <c r="C108" s="8"/>
      <c r="D108" s="26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5.75" customHeight="1" x14ac:dyDescent="0.25">
      <c r="A109" s="8"/>
      <c r="B109" s="8"/>
      <c r="C109" s="8"/>
      <c r="D109" s="26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5.75" customHeight="1" x14ac:dyDescent="0.25">
      <c r="A110" s="8"/>
      <c r="B110" s="8"/>
      <c r="C110" s="8"/>
      <c r="D110" s="26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5.75" customHeight="1" x14ac:dyDescent="0.25">
      <c r="A111" s="8"/>
      <c r="B111" s="8"/>
      <c r="C111" s="8"/>
      <c r="D111" s="26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5.75" customHeight="1" x14ac:dyDescent="0.25">
      <c r="A112" s="8"/>
      <c r="B112" s="8"/>
      <c r="C112" s="8"/>
      <c r="D112" s="26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5.75" customHeight="1" x14ac:dyDescent="0.25">
      <c r="A113" s="8"/>
      <c r="B113" s="8"/>
      <c r="C113" s="8"/>
      <c r="D113" s="26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5.75" customHeight="1" x14ac:dyDescent="0.25">
      <c r="A114" s="8"/>
      <c r="B114" s="8"/>
      <c r="C114" s="8"/>
      <c r="D114" s="26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5.75" customHeight="1" x14ac:dyDescent="0.25">
      <c r="A115" s="8"/>
      <c r="B115" s="8"/>
      <c r="C115" s="8"/>
      <c r="D115" s="26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5.75" customHeight="1" x14ac:dyDescent="0.25">
      <c r="A116" s="8"/>
      <c r="B116" s="8"/>
      <c r="C116" s="8"/>
      <c r="D116" s="26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5.75" customHeight="1" x14ac:dyDescent="0.25">
      <c r="A117" s="8"/>
      <c r="B117" s="8"/>
      <c r="C117" s="8"/>
      <c r="D117" s="26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5.75" customHeight="1" x14ac:dyDescent="0.25">
      <c r="A118" s="8"/>
      <c r="B118" s="8"/>
      <c r="C118" s="8"/>
      <c r="D118" s="26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5.75" customHeight="1" x14ac:dyDescent="0.25">
      <c r="A119" s="8"/>
      <c r="B119" s="8"/>
      <c r="C119" s="8"/>
      <c r="D119" s="26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5.75" customHeight="1" x14ac:dyDescent="0.25">
      <c r="A120" s="8"/>
      <c r="B120" s="8"/>
      <c r="C120" s="8"/>
      <c r="D120" s="26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5.75" customHeight="1" x14ac:dyDescent="0.25">
      <c r="A121" s="8"/>
      <c r="B121" s="8"/>
      <c r="C121" s="8"/>
      <c r="D121" s="26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5.75" customHeight="1" x14ac:dyDescent="0.25">
      <c r="A122" s="8"/>
      <c r="B122" s="8"/>
      <c r="C122" s="8"/>
      <c r="D122" s="26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5.75" customHeight="1" x14ac:dyDescent="0.25">
      <c r="A123" s="8"/>
      <c r="B123" s="8"/>
      <c r="C123" s="8"/>
      <c r="D123" s="26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5.75" customHeight="1" x14ac:dyDescent="0.25">
      <c r="A124" s="8"/>
      <c r="B124" s="8"/>
      <c r="C124" s="8"/>
      <c r="D124" s="26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5.75" customHeight="1" x14ac:dyDescent="0.25">
      <c r="A125" s="8"/>
      <c r="B125" s="8"/>
      <c r="C125" s="8"/>
      <c r="D125" s="26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5.75" customHeight="1" x14ac:dyDescent="0.25">
      <c r="A126" s="8"/>
      <c r="B126" s="8"/>
      <c r="C126" s="8"/>
      <c r="D126" s="26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5.75" customHeight="1" x14ac:dyDescent="0.25">
      <c r="A127" s="8"/>
      <c r="B127" s="8"/>
      <c r="C127" s="8"/>
      <c r="D127" s="26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5.75" customHeight="1" x14ac:dyDescent="0.25">
      <c r="A128" s="8"/>
      <c r="B128" s="8"/>
      <c r="C128" s="8"/>
      <c r="D128" s="26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5.75" customHeight="1" x14ac:dyDescent="0.25">
      <c r="A129" s="8"/>
      <c r="B129" s="8"/>
      <c r="C129" s="8"/>
      <c r="D129" s="26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5.75" customHeight="1" x14ac:dyDescent="0.25">
      <c r="A130" s="8"/>
      <c r="B130" s="8"/>
      <c r="C130" s="8"/>
      <c r="D130" s="26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5.75" customHeight="1" x14ac:dyDescent="0.25">
      <c r="A131" s="8"/>
      <c r="B131" s="8"/>
      <c r="C131" s="8"/>
      <c r="D131" s="26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5.75" customHeight="1" x14ac:dyDescent="0.25">
      <c r="A132" s="8"/>
      <c r="B132" s="8"/>
      <c r="C132" s="8"/>
      <c r="D132" s="26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5.75" customHeight="1" x14ac:dyDescent="0.25">
      <c r="A133" s="8"/>
      <c r="B133" s="8"/>
      <c r="C133" s="8"/>
      <c r="D133" s="26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5.75" customHeight="1" x14ac:dyDescent="0.25">
      <c r="A134" s="8"/>
      <c r="B134" s="8"/>
      <c r="C134" s="8"/>
      <c r="D134" s="26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5.75" customHeight="1" x14ac:dyDescent="0.25">
      <c r="A135" s="8"/>
      <c r="B135" s="8"/>
      <c r="C135" s="8"/>
      <c r="D135" s="26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5.75" customHeight="1" x14ac:dyDescent="0.25">
      <c r="A136" s="8"/>
      <c r="B136" s="8"/>
      <c r="C136" s="8"/>
      <c r="D136" s="26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5.75" customHeight="1" x14ac:dyDescent="0.25">
      <c r="A137" s="8"/>
      <c r="B137" s="8"/>
      <c r="C137" s="8"/>
      <c r="D137" s="26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5.75" customHeight="1" x14ac:dyDescent="0.25">
      <c r="A138" s="8"/>
      <c r="B138" s="8"/>
      <c r="C138" s="8"/>
      <c r="D138" s="26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5.75" customHeight="1" x14ac:dyDescent="0.25">
      <c r="A139" s="8"/>
      <c r="B139" s="8"/>
      <c r="C139" s="8"/>
      <c r="D139" s="26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5.75" customHeight="1" x14ac:dyDescent="0.25">
      <c r="A140" s="8"/>
      <c r="B140" s="8"/>
      <c r="C140" s="8"/>
      <c r="D140" s="26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5.75" customHeight="1" x14ac:dyDescent="0.25">
      <c r="A141" s="8"/>
      <c r="B141" s="8"/>
      <c r="C141" s="8"/>
      <c r="D141" s="26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5.75" customHeight="1" x14ac:dyDescent="0.25">
      <c r="A142" s="8"/>
      <c r="B142" s="8"/>
      <c r="C142" s="8"/>
      <c r="D142" s="26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5.75" customHeight="1" x14ac:dyDescent="0.25">
      <c r="A143" s="8"/>
      <c r="B143" s="8"/>
      <c r="C143" s="8"/>
      <c r="D143" s="26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5.75" customHeight="1" x14ac:dyDescent="0.25">
      <c r="A144" s="8"/>
      <c r="B144" s="8"/>
      <c r="C144" s="8"/>
      <c r="D144" s="26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5.75" customHeight="1" x14ac:dyDescent="0.25">
      <c r="A145" s="8"/>
      <c r="B145" s="8"/>
      <c r="C145" s="8"/>
      <c r="D145" s="26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5.75" customHeight="1" x14ac:dyDescent="0.25">
      <c r="A146" s="8"/>
      <c r="B146" s="8"/>
      <c r="C146" s="8"/>
      <c r="D146" s="26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5.75" customHeight="1" x14ac:dyDescent="0.25">
      <c r="A147" s="8"/>
      <c r="B147" s="8"/>
      <c r="C147" s="8"/>
      <c r="D147" s="26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5.75" customHeight="1" x14ac:dyDescent="0.25">
      <c r="A148" s="8"/>
      <c r="B148" s="8"/>
      <c r="C148" s="8"/>
      <c r="D148" s="26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5.75" customHeight="1" x14ac:dyDescent="0.25">
      <c r="A149" s="8"/>
      <c r="B149" s="8"/>
      <c r="C149" s="8"/>
      <c r="D149" s="26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5.75" customHeight="1" x14ac:dyDescent="0.25">
      <c r="A150" s="8"/>
      <c r="B150" s="8"/>
      <c r="C150" s="8"/>
      <c r="D150" s="26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5.75" customHeight="1" x14ac:dyDescent="0.25">
      <c r="A151" s="8"/>
      <c r="B151" s="8"/>
      <c r="C151" s="8"/>
      <c r="D151" s="26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5.75" customHeight="1" x14ac:dyDescent="0.25">
      <c r="A152" s="8"/>
      <c r="B152" s="8"/>
      <c r="C152" s="8"/>
      <c r="D152" s="26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5.75" customHeight="1" x14ac:dyDescent="0.25">
      <c r="A153" s="8"/>
      <c r="B153" s="8"/>
      <c r="C153" s="8"/>
      <c r="D153" s="26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5.75" customHeight="1" x14ac:dyDescent="0.25">
      <c r="A154" s="8"/>
      <c r="B154" s="8"/>
      <c r="C154" s="8"/>
      <c r="D154" s="26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5.75" customHeight="1" x14ac:dyDescent="0.25">
      <c r="A155" s="8"/>
      <c r="B155" s="8"/>
      <c r="C155" s="8"/>
      <c r="D155" s="26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5.75" customHeight="1" x14ac:dyDescent="0.25">
      <c r="A156" s="8"/>
      <c r="B156" s="8"/>
      <c r="C156" s="8"/>
      <c r="D156" s="26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5.75" customHeight="1" x14ac:dyDescent="0.25">
      <c r="A157" s="8"/>
      <c r="B157" s="8"/>
      <c r="C157" s="8"/>
      <c r="D157" s="26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5.75" customHeight="1" x14ac:dyDescent="0.25">
      <c r="A158" s="8"/>
      <c r="B158" s="8"/>
      <c r="C158" s="8"/>
      <c r="D158" s="26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5.75" customHeight="1" x14ac:dyDescent="0.25">
      <c r="A159" s="8"/>
      <c r="B159" s="8"/>
      <c r="C159" s="8"/>
      <c r="D159" s="26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5.75" customHeight="1" x14ac:dyDescent="0.25">
      <c r="A160" s="8"/>
      <c r="B160" s="8"/>
      <c r="C160" s="8"/>
      <c r="D160" s="26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5.75" customHeight="1" x14ac:dyDescent="0.25">
      <c r="A161" s="8"/>
      <c r="B161" s="8"/>
      <c r="C161" s="8"/>
      <c r="D161" s="26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5.75" customHeight="1" x14ac:dyDescent="0.25">
      <c r="A162" s="8"/>
      <c r="B162" s="8"/>
      <c r="C162" s="8"/>
      <c r="D162" s="26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5.75" customHeight="1" x14ac:dyDescent="0.25">
      <c r="A163" s="8"/>
      <c r="B163" s="8"/>
      <c r="C163" s="8"/>
      <c r="D163" s="26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5.75" customHeight="1" x14ac:dyDescent="0.25">
      <c r="A164" s="8"/>
      <c r="B164" s="8"/>
      <c r="C164" s="8"/>
      <c r="D164" s="26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5.75" customHeight="1" x14ac:dyDescent="0.25">
      <c r="A165" s="8"/>
      <c r="B165" s="8"/>
      <c r="C165" s="8"/>
      <c r="D165" s="26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5.75" customHeight="1" x14ac:dyDescent="0.25">
      <c r="A166" s="8"/>
      <c r="B166" s="8"/>
      <c r="C166" s="8"/>
      <c r="D166" s="26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5.75" customHeight="1" x14ac:dyDescent="0.25">
      <c r="A167" s="8"/>
      <c r="B167" s="8"/>
      <c r="C167" s="8"/>
      <c r="D167" s="26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5.75" customHeight="1" x14ac:dyDescent="0.25">
      <c r="A168" s="8"/>
      <c r="B168" s="8"/>
      <c r="C168" s="8"/>
      <c r="D168" s="26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5.75" customHeight="1" x14ac:dyDescent="0.25">
      <c r="A169" s="8"/>
      <c r="B169" s="8"/>
      <c r="C169" s="8"/>
      <c r="D169" s="26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5.75" customHeight="1" x14ac:dyDescent="0.25">
      <c r="A170" s="8"/>
      <c r="B170" s="8"/>
      <c r="C170" s="8"/>
      <c r="D170" s="26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5.75" customHeight="1" x14ac:dyDescent="0.25">
      <c r="A171" s="8"/>
      <c r="B171" s="8"/>
      <c r="C171" s="8"/>
      <c r="D171" s="26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5.75" customHeight="1" x14ac:dyDescent="0.25">
      <c r="A172" s="8"/>
      <c r="B172" s="8"/>
      <c r="C172" s="8"/>
      <c r="D172" s="26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5.75" customHeight="1" x14ac:dyDescent="0.25">
      <c r="A173" s="8"/>
      <c r="B173" s="8"/>
      <c r="C173" s="8"/>
      <c r="D173" s="26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5.75" customHeight="1" x14ac:dyDescent="0.25">
      <c r="A174" s="8"/>
      <c r="B174" s="8"/>
      <c r="C174" s="8"/>
      <c r="D174" s="26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5.75" customHeight="1" x14ac:dyDescent="0.25">
      <c r="A175" s="8"/>
      <c r="B175" s="8"/>
      <c r="C175" s="8"/>
      <c r="D175" s="26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5.75" customHeight="1" x14ac:dyDescent="0.25">
      <c r="A176" s="8"/>
      <c r="B176" s="8"/>
      <c r="C176" s="8"/>
      <c r="D176" s="26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5.75" customHeight="1" x14ac:dyDescent="0.25">
      <c r="A177" s="8"/>
      <c r="B177" s="8"/>
      <c r="C177" s="8"/>
      <c r="D177" s="26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5.75" customHeight="1" x14ac:dyDescent="0.25">
      <c r="A178" s="8"/>
      <c r="B178" s="8"/>
      <c r="C178" s="8"/>
      <c r="D178" s="26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5.75" customHeight="1" x14ac:dyDescent="0.25">
      <c r="A179" s="8"/>
      <c r="B179" s="8"/>
      <c r="C179" s="8"/>
      <c r="D179" s="26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5.75" customHeight="1" x14ac:dyDescent="0.25">
      <c r="A180" s="8"/>
      <c r="B180" s="8"/>
      <c r="C180" s="8"/>
      <c r="D180" s="26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5.75" customHeight="1" x14ac:dyDescent="0.25">
      <c r="A181" s="8"/>
      <c r="B181" s="8"/>
      <c r="C181" s="8"/>
      <c r="D181" s="26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5.75" customHeight="1" x14ac:dyDescent="0.25">
      <c r="A182" s="8"/>
      <c r="B182" s="8"/>
      <c r="C182" s="8"/>
      <c r="D182" s="26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5.75" customHeight="1" x14ac:dyDescent="0.25">
      <c r="A183" s="8"/>
      <c r="B183" s="8"/>
      <c r="C183" s="8"/>
      <c r="D183" s="26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5.75" customHeight="1" x14ac:dyDescent="0.25">
      <c r="A184" s="8"/>
      <c r="B184" s="8"/>
      <c r="C184" s="8"/>
      <c r="D184" s="26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5.75" customHeight="1" x14ac:dyDescent="0.25">
      <c r="A185" s="8"/>
      <c r="B185" s="8"/>
      <c r="C185" s="8"/>
      <c r="D185" s="26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5.75" customHeight="1" x14ac:dyDescent="0.25">
      <c r="A186" s="8"/>
      <c r="B186" s="8"/>
      <c r="C186" s="8"/>
      <c r="D186" s="26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5.75" customHeight="1" x14ac:dyDescent="0.25">
      <c r="A187" s="8"/>
      <c r="B187" s="8"/>
      <c r="C187" s="8"/>
      <c r="D187" s="26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5.75" customHeight="1" x14ac:dyDescent="0.25">
      <c r="A188" s="8"/>
      <c r="B188" s="8"/>
      <c r="C188" s="8"/>
      <c r="D188" s="26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5.75" customHeight="1" x14ac:dyDescent="0.25">
      <c r="A189" s="8"/>
      <c r="B189" s="8"/>
      <c r="C189" s="8"/>
      <c r="D189" s="26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5.75" customHeight="1" x14ac:dyDescent="0.25">
      <c r="A190" s="8"/>
      <c r="B190" s="8"/>
      <c r="C190" s="8"/>
      <c r="D190" s="26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5.75" customHeight="1" x14ac:dyDescent="0.25">
      <c r="A191" s="8"/>
      <c r="B191" s="8"/>
      <c r="C191" s="8"/>
      <c r="D191" s="26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5.75" customHeight="1" x14ac:dyDescent="0.25">
      <c r="A192" s="8"/>
      <c r="B192" s="8"/>
      <c r="C192" s="8"/>
      <c r="D192" s="26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5.75" customHeight="1" x14ac:dyDescent="0.25">
      <c r="A193" s="8"/>
      <c r="B193" s="8"/>
      <c r="C193" s="8"/>
      <c r="D193" s="26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5.75" customHeight="1" x14ac:dyDescent="0.25">
      <c r="A194" s="8"/>
      <c r="B194" s="8"/>
      <c r="C194" s="8"/>
      <c r="D194" s="26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5.75" customHeight="1" x14ac:dyDescent="0.25">
      <c r="A195" s="8"/>
      <c r="B195" s="8"/>
      <c r="C195" s="8"/>
      <c r="D195" s="26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5.75" customHeight="1" x14ac:dyDescent="0.25">
      <c r="A196" s="8"/>
      <c r="B196" s="8"/>
      <c r="C196" s="8"/>
      <c r="D196" s="26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5.75" customHeight="1" x14ac:dyDescent="0.25">
      <c r="A197" s="8"/>
      <c r="B197" s="8"/>
      <c r="C197" s="8"/>
      <c r="D197" s="26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5.75" customHeight="1" x14ac:dyDescent="0.25">
      <c r="A198" s="8"/>
      <c r="B198" s="8"/>
      <c r="C198" s="8"/>
      <c r="D198" s="26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5.75" customHeight="1" x14ac:dyDescent="0.25">
      <c r="A199" s="8"/>
      <c r="B199" s="8"/>
      <c r="C199" s="8"/>
      <c r="D199" s="26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5.75" customHeight="1" x14ac:dyDescent="0.25">
      <c r="A200" s="8"/>
      <c r="B200" s="8"/>
      <c r="C200" s="8"/>
      <c r="D200" s="26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5.75" customHeight="1" x14ac:dyDescent="0.25">
      <c r="A201" s="8"/>
      <c r="B201" s="8"/>
      <c r="C201" s="8"/>
      <c r="D201" s="26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5.75" customHeight="1" x14ac:dyDescent="0.25">
      <c r="A202" s="8"/>
      <c r="B202" s="8"/>
      <c r="C202" s="8"/>
      <c r="D202" s="26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5.75" customHeight="1" x14ac:dyDescent="0.25">
      <c r="A203" s="8"/>
      <c r="B203" s="8"/>
      <c r="C203" s="8"/>
      <c r="D203" s="26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5.75" customHeight="1" x14ac:dyDescent="0.25">
      <c r="A204" s="8"/>
      <c r="B204" s="8"/>
      <c r="C204" s="8"/>
      <c r="D204" s="26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5.75" customHeight="1" x14ac:dyDescent="0.25">
      <c r="A205" s="8"/>
      <c r="B205" s="8"/>
      <c r="C205" s="8"/>
      <c r="D205" s="26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5.75" customHeight="1" x14ac:dyDescent="0.25">
      <c r="A206" s="8"/>
      <c r="B206" s="8"/>
      <c r="C206" s="8"/>
      <c r="D206" s="26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5.75" customHeight="1" x14ac:dyDescent="0.25">
      <c r="A207" s="8"/>
      <c r="B207" s="8"/>
      <c r="C207" s="8"/>
      <c r="D207" s="26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5.75" customHeight="1" x14ac:dyDescent="0.25">
      <c r="A208" s="8"/>
      <c r="B208" s="8"/>
      <c r="C208" s="8"/>
      <c r="D208" s="26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5.75" customHeight="1" x14ac:dyDescent="0.25">
      <c r="A209" s="8"/>
      <c r="B209" s="8"/>
      <c r="C209" s="8"/>
      <c r="D209" s="26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5.75" customHeight="1" x14ac:dyDescent="0.25">
      <c r="A210" s="8"/>
      <c r="B210" s="8"/>
      <c r="C210" s="8"/>
      <c r="D210" s="26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5.75" customHeight="1" x14ac:dyDescent="0.25">
      <c r="A211" s="8"/>
      <c r="B211" s="8"/>
      <c r="C211" s="8"/>
      <c r="D211" s="26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5.75" customHeight="1" x14ac:dyDescent="0.25">
      <c r="A212" s="8"/>
      <c r="B212" s="8"/>
      <c r="C212" s="8"/>
      <c r="D212" s="26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5.75" customHeight="1" x14ac:dyDescent="0.25">
      <c r="A213" s="8"/>
      <c r="B213" s="8"/>
      <c r="C213" s="8"/>
      <c r="D213" s="26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5.75" customHeight="1" x14ac:dyDescent="0.25">
      <c r="A214" s="8"/>
      <c r="B214" s="8"/>
      <c r="C214" s="8"/>
      <c r="D214" s="26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5.75" customHeight="1" x14ac:dyDescent="0.25">
      <c r="A215" s="8"/>
      <c r="B215" s="8"/>
      <c r="C215" s="8"/>
      <c r="D215" s="26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5.75" customHeight="1" x14ac:dyDescent="0.25">
      <c r="A216" s="8"/>
      <c r="B216" s="8"/>
      <c r="C216" s="8"/>
      <c r="D216" s="26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5.75" customHeight="1" x14ac:dyDescent="0.25">
      <c r="A217" s="8"/>
      <c r="B217" s="8"/>
      <c r="C217" s="8"/>
      <c r="D217" s="26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5.75" customHeight="1" x14ac:dyDescent="0.25">
      <c r="A218" s="8"/>
      <c r="B218" s="8"/>
      <c r="C218" s="8"/>
      <c r="D218" s="26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5.75" customHeight="1" x14ac:dyDescent="0.25">
      <c r="A219" s="8"/>
      <c r="B219" s="8"/>
      <c r="C219" s="8"/>
      <c r="D219" s="26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5.75" customHeight="1" x14ac:dyDescent="0.25">
      <c r="A220" s="8"/>
      <c r="B220" s="8"/>
      <c r="C220" s="8"/>
      <c r="D220" s="26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5.75" customHeight="1" x14ac:dyDescent="0.25">
      <c r="A221" s="8"/>
      <c r="B221" s="8"/>
      <c r="C221" s="8"/>
      <c r="D221" s="26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5.75" customHeight="1" x14ac:dyDescent="0.25">
      <c r="A222" s="8"/>
      <c r="B222" s="8"/>
      <c r="C222" s="8"/>
      <c r="D222" s="26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5.75" customHeight="1" x14ac:dyDescent="0.25">
      <c r="A223" s="8"/>
      <c r="B223" s="8"/>
      <c r="C223" s="8"/>
      <c r="D223" s="26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5.75" customHeight="1" x14ac:dyDescent="0.25">
      <c r="A224" s="8"/>
      <c r="B224" s="8"/>
      <c r="C224" s="8"/>
      <c r="D224" s="26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5.75" customHeight="1" x14ac:dyDescent="0.25">
      <c r="A225" s="8"/>
      <c r="B225" s="8"/>
      <c r="C225" s="8"/>
      <c r="D225" s="26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5.75" customHeight="1" x14ac:dyDescent="0.25">
      <c r="A226" s="8"/>
      <c r="B226" s="8"/>
      <c r="C226" s="8"/>
      <c r="D226" s="26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5.75" customHeight="1" x14ac:dyDescent="0.25">
      <c r="A227" s="8"/>
      <c r="B227" s="8"/>
      <c r="C227" s="8"/>
      <c r="D227" s="26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5.75" customHeight="1" x14ac:dyDescent="0.25">
      <c r="A228" s="8"/>
      <c r="B228" s="8"/>
      <c r="C228" s="8"/>
      <c r="D228" s="26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5.75" customHeight="1" x14ac:dyDescent="0.25">
      <c r="A229" s="8"/>
      <c r="B229" s="8"/>
      <c r="C229" s="8"/>
      <c r="D229" s="26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5.75" customHeight="1" x14ac:dyDescent="0.25">
      <c r="A230" s="8"/>
      <c r="B230" s="8"/>
      <c r="C230" s="8"/>
      <c r="D230" s="26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5.75" customHeight="1" x14ac:dyDescent="0.25">
      <c r="A231" s="8"/>
      <c r="B231" s="8"/>
      <c r="C231" s="8"/>
      <c r="D231" s="26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5.75" customHeight="1" x14ac:dyDescent="0.25">
      <c r="A232" s="8"/>
      <c r="B232" s="8"/>
      <c r="C232" s="8"/>
      <c r="D232" s="26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5.75" customHeight="1" x14ac:dyDescent="0.25">
      <c r="A233" s="8"/>
      <c r="B233" s="8"/>
      <c r="C233" s="8"/>
      <c r="D233" s="26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5.75" customHeight="1" x14ac:dyDescent="0.25">
      <c r="A234" s="8"/>
      <c r="B234" s="8"/>
      <c r="C234" s="8"/>
      <c r="D234" s="26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5.75" customHeight="1" x14ac:dyDescent="0.25">
      <c r="A235" s="8"/>
      <c r="B235" s="8"/>
      <c r="C235" s="8"/>
      <c r="D235" s="26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5.75" customHeight="1" x14ac:dyDescent="0.25">
      <c r="A236" s="8"/>
      <c r="B236" s="8"/>
      <c r="C236" s="8"/>
      <c r="D236" s="26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5.75" customHeight="1" x14ac:dyDescent="0.25">
      <c r="A237" s="8"/>
      <c r="B237" s="8"/>
      <c r="C237" s="8"/>
      <c r="D237" s="26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5.75" customHeight="1" x14ac:dyDescent="0.25">
      <c r="A238" s="8"/>
      <c r="B238" s="8"/>
      <c r="C238" s="8"/>
      <c r="D238" s="26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5.75" customHeight="1" x14ac:dyDescent="0.25">
      <c r="A239" s="8"/>
      <c r="B239" s="8"/>
      <c r="C239" s="8"/>
      <c r="D239" s="26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5.75" customHeight="1" x14ac:dyDescent="0.25">
      <c r="A240" s="8"/>
      <c r="B240" s="8"/>
      <c r="C240" s="8"/>
      <c r="D240" s="26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5.75" customHeight="1" x14ac:dyDescent="0.25">
      <c r="A241" s="8"/>
      <c r="B241" s="8"/>
      <c r="C241" s="8"/>
      <c r="D241" s="26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5.75" customHeight="1" x14ac:dyDescent="0.25">
      <c r="A242" s="8"/>
      <c r="B242" s="8"/>
      <c r="C242" s="8"/>
      <c r="D242" s="26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5.75" customHeight="1" x14ac:dyDescent="0.25">
      <c r="A243" s="8"/>
      <c r="B243" s="8"/>
      <c r="C243" s="8"/>
      <c r="D243" s="26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5.75" customHeight="1" x14ac:dyDescent="0.25">
      <c r="A244" s="8"/>
      <c r="B244" s="8"/>
      <c r="C244" s="8"/>
      <c r="D244" s="26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5.75" customHeight="1" x14ac:dyDescent="0.25">
      <c r="A245" s="8"/>
      <c r="B245" s="8"/>
      <c r="C245" s="8"/>
      <c r="D245" s="26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5.75" customHeight="1" x14ac:dyDescent="0.25">
      <c r="A246" s="8"/>
      <c r="B246" s="8"/>
      <c r="C246" s="8"/>
      <c r="D246" s="26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5.75" customHeight="1" x14ac:dyDescent="0.25">
      <c r="A247" s="8"/>
      <c r="B247" s="8"/>
      <c r="C247" s="8"/>
      <c r="D247" s="26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5.75" customHeight="1" x14ac:dyDescent="0.25">
      <c r="A248" s="8"/>
      <c r="B248" s="8"/>
      <c r="C248" s="8"/>
      <c r="D248" s="26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5.75" customHeight="1" x14ac:dyDescent="0.25">
      <c r="A249" s="8"/>
      <c r="B249" s="8"/>
      <c r="C249" s="8"/>
      <c r="D249" s="26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5.75" customHeight="1" x14ac:dyDescent="0.25">
      <c r="A250" s="8"/>
      <c r="B250" s="8"/>
      <c r="C250" s="8"/>
      <c r="D250" s="26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5.75" customHeight="1" x14ac:dyDescent="0.25">
      <c r="A251" s="8"/>
      <c r="B251" s="8"/>
      <c r="C251" s="8"/>
      <c r="D251" s="26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5.75" customHeight="1" x14ac:dyDescent="0.25">
      <c r="A252" s="8"/>
      <c r="B252" s="8"/>
      <c r="C252" s="8"/>
      <c r="D252" s="26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5.75" customHeight="1" x14ac:dyDescent="0.25">
      <c r="A253" s="8"/>
      <c r="B253" s="8"/>
      <c r="C253" s="8"/>
      <c r="D253" s="26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5.75" customHeight="1" x14ac:dyDescent="0.25">
      <c r="A254" s="8"/>
      <c r="B254" s="8"/>
      <c r="C254" s="8"/>
      <c r="D254" s="26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5.75" customHeight="1" x14ac:dyDescent="0.25">
      <c r="A255" s="8"/>
      <c r="B255" s="8"/>
      <c r="C255" s="8"/>
      <c r="D255" s="26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5.75" customHeight="1" x14ac:dyDescent="0.25">
      <c r="A256" s="8"/>
      <c r="B256" s="8"/>
      <c r="C256" s="8"/>
      <c r="D256" s="26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5.75" customHeight="1" x14ac:dyDescent="0.25">
      <c r="A257" s="8"/>
      <c r="B257" s="8"/>
      <c r="C257" s="8"/>
      <c r="D257" s="26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5.75" customHeight="1" x14ac:dyDescent="0.25">
      <c r="A258" s="8"/>
      <c r="B258" s="8"/>
      <c r="C258" s="8"/>
      <c r="D258" s="26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5.75" customHeight="1" x14ac:dyDescent="0.25">
      <c r="A259" s="8"/>
      <c r="B259" s="8"/>
      <c r="C259" s="8"/>
      <c r="D259" s="26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5.75" customHeight="1" x14ac:dyDescent="0.25">
      <c r="A260" s="8"/>
      <c r="B260" s="8"/>
      <c r="C260" s="8"/>
      <c r="D260" s="26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5.75" customHeight="1" x14ac:dyDescent="0.25">
      <c r="A261" s="8"/>
      <c r="B261" s="8"/>
      <c r="C261" s="8"/>
      <c r="D261" s="26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5.75" customHeight="1" x14ac:dyDescent="0.25">
      <c r="A262" s="8"/>
      <c r="B262" s="8"/>
      <c r="C262" s="8"/>
      <c r="D262" s="26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5.75" customHeight="1" x14ac:dyDescent="0.25">
      <c r="A263" s="8"/>
      <c r="B263" s="8"/>
      <c r="C263" s="8"/>
      <c r="D263" s="26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5.75" customHeight="1" x14ac:dyDescent="0.25">
      <c r="A264" s="8"/>
      <c r="B264" s="8"/>
      <c r="C264" s="8"/>
      <c r="D264" s="26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5.75" customHeight="1" x14ac:dyDescent="0.25">
      <c r="A265" s="8"/>
      <c r="B265" s="8"/>
      <c r="C265" s="8"/>
      <c r="D265" s="26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5.75" customHeight="1" x14ac:dyDescent="0.25">
      <c r="A266" s="8"/>
      <c r="B266" s="8"/>
      <c r="C266" s="8"/>
      <c r="D266" s="26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5.75" customHeight="1" x14ac:dyDescent="0.25">
      <c r="A267" s="8"/>
      <c r="B267" s="8"/>
      <c r="C267" s="8"/>
      <c r="D267" s="26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5.75" customHeight="1" x14ac:dyDescent="0.25">
      <c r="A268" s="8"/>
      <c r="B268" s="8"/>
      <c r="C268" s="8"/>
      <c r="D268" s="26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5.75" customHeight="1" x14ac:dyDescent="0.25">
      <c r="A269" s="8"/>
      <c r="B269" s="8"/>
      <c r="C269" s="8"/>
      <c r="D269" s="26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5.75" customHeight="1" x14ac:dyDescent="0.25">
      <c r="A270" s="8"/>
      <c r="B270" s="8"/>
      <c r="C270" s="8"/>
      <c r="D270" s="26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5.75" customHeight="1" x14ac:dyDescent="0.25">
      <c r="A271" s="8"/>
      <c r="B271" s="8"/>
      <c r="C271" s="8"/>
      <c r="D271" s="26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5.75" customHeight="1" x14ac:dyDescent="0.25">
      <c r="A272" s="8"/>
      <c r="B272" s="8"/>
      <c r="C272" s="8"/>
      <c r="D272" s="26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5.75" customHeight="1" x14ac:dyDescent="0.25">
      <c r="A273" s="8"/>
      <c r="B273" s="8"/>
      <c r="C273" s="8"/>
      <c r="D273" s="26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5.75" customHeight="1" x14ac:dyDescent="0.25">
      <c r="A274" s="8"/>
      <c r="B274" s="8"/>
      <c r="C274" s="8"/>
      <c r="D274" s="26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5.75" customHeight="1" x14ac:dyDescent="0.25">
      <c r="A275" s="8"/>
      <c r="B275" s="8"/>
      <c r="C275" s="8"/>
      <c r="D275" s="26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5.75" customHeight="1" x14ac:dyDescent="0.25">
      <c r="A276" s="8"/>
      <c r="B276" s="8"/>
      <c r="C276" s="8"/>
      <c r="D276" s="26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5.75" customHeight="1" x14ac:dyDescent="0.25">
      <c r="A277" s="8"/>
      <c r="B277" s="8"/>
      <c r="C277" s="8"/>
      <c r="D277" s="26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5.75" customHeight="1" x14ac:dyDescent="0.25">
      <c r="A278" s="8"/>
      <c r="B278" s="8"/>
      <c r="C278" s="8"/>
      <c r="D278" s="26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5.75" customHeight="1" x14ac:dyDescent="0.25">
      <c r="A279" s="8"/>
      <c r="B279" s="8"/>
      <c r="C279" s="8"/>
      <c r="D279" s="26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5.75" customHeight="1" x14ac:dyDescent="0.25">
      <c r="A280" s="8"/>
      <c r="B280" s="8"/>
      <c r="C280" s="8"/>
      <c r="D280" s="26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5.75" customHeight="1" x14ac:dyDescent="0.25">
      <c r="A281" s="8"/>
      <c r="B281" s="8"/>
      <c r="C281" s="8"/>
      <c r="D281" s="26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5.75" customHeight="1" x14ac:dyDescent="0.25">
      <c r="A282" s="8"/>
      <c r="B282" s="8"/>
      <c r="C282" s="8"/>
      <c r="D282" s="26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5.75" customHeight="1" x14ac:dyDescent="0.25">
      <c r="A283" s="8"/>
      <c r="B283" s="8"/>
      <c r="C283" s="8"/>
      <c r="D283" s="26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5.75" customHeight="1" x14ac:dyDescent="0.25">
      <c r="A284" s="8"/>
      <c r="B284" s="8"/>
      <c r="C284" s="8"/>
      <c r="D284" s="26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5.75" customHeight="1" x14ac:dyDescent="0.25">
      <c r="A285" s="8"/>
      <c r="B285" s="8"/>
      <c r="C285" s="8"/>
      <c r="D285" s="26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5.75" customHeight="1" x14ac:dyDescent="0.25">
      <c r="A286" s="8"/>
      <c r="B286" s="8"/>
      <c r="C286" s="8"/>
      <c r="D286" s="26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5.75" customHeight="1" x14ac:dyDescent="0.25">
      <c r="A287" s="8"/>
      <c r="B287" s="8"/>
      <c r="C287" s="8"/>
      <c r="D287" s="26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5.75" customHeight="1" x14ac:dyDescent="0.25">
      <c r="A288" s="8"/>
      <c r="B288" s="8"/>
      <c r="C288" s="8"/>
      <c r="D288" s="26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5.75" customHeight="1" x14ac:dyDescent="0.25">
      <c r="A289" s="8"/>
      <c r="B289" s="8"/>
      <c r="C289" s="8"/>
      <c r="D289" s="26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5.75" customHeight="1" x14ac:dyDescent="0.25">
      <c r="A290" s="8"/>
      <c r="B290" s="8"/>
      <c r="C290" s="8"/>
      <c r="D290" s="26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5.75" customHeight="1" x14ac:dyDescent="0.25">
      <c r="A291" s="8"/>
      <c r="B291" s="8"/>
      <c r="C291" s="8"/>
      <c r="D291" s="26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5.75" customHeight="1" x14ac:dyDescent="0.25">
      <c r="A292" s="8"/>
      <c r="B292" s="8"/>
      <c r="C292" s="8"/>
      <c r="D292" s="26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5.75" customHeight="1" x14ac:dyDescent="0.25">
      <c r="A293" s="8"/>
      <c r="B293" s="8"/>
      <c r="C293" s="8"/>
      <c r="D293" s="26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5.75" customHeight="1" x14ac:dyDescent="0.25">
      <c r="A294" s="8"/>
      <c r="B294" s="8"/>
      <c r="C294" s="8"/>
      <c r="D294" s="26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5.75" customHeight="1" x14ac:dyDescent="0.25">
      <c r="A295" s="8"/>
      <c r="B295" s="8"/>
      <c r="C295" s="8"/>
      <c r="D295" s="26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5.75" customHeight="1" x14ac:dyDescent="0.25">
      <c r="A296" s="8"/>
      <c r="B296" s="8"/>
      <c r="C296" s="8"/>
      <c r="D296" s="26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5.75" customHeight="1" x14ac:dyDescent="0.25">
      <c r="A297" s="8"/>
      <c r="B297" s="8"/>
      <c r="C297" s="8"/>
      <c r="D297" s="26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5.75" customHeight="1" x14ac:dyDescent="0.25">
      <c r="A298" s="8"/>
      <c r="B298" s="8"/>
      <c r="C298" s="8"/>
      <c r="D298" s="26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5.75" customHeight="1" x14ac:dyDescent="0.25">
      <c r="A299" s="8"/>
      <c r="B299" s="8"/>
      <c r="C299" s="8"/>
      <c r="D299" s="26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5.75" customHeight="1" x14ac:dyDescent="0.25">
      <c r="A300" s="8"/>
      <c r="B300" s="8"/>
      <c r="C300" s="8"/>
      <c r="D300" s="26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5.75" customHeight="1" x14ac:dyDescent="0.25">
      <c r="A301" s="8"/>
      <c r="B301" s="8"/>
      <c r="C301" s="8"/>
      <c r="D301" s="26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5.75" customHeight="1" x14ac:dyDescent="0.25">
      <c r="A302" s="8"/>
      <c r="B302" s="8"/>
      <c r="C302" s="8"/>
      <c r="D302" s="26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5.75" customHeight="1" x14ac:dyDescent="0.25">
      <c r="A303" s="8"/>
      <c r="B303" s="8"/>
      <c r="C303" s="8"/>
      <c r="D303" s="26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5.75" customHeight="1" x14ac:dyDescent="0.25">
      <c r="A304" s="8"/>
      <c r="B304" s="8"/>
      <c r="C304" s="8"/>
      <c r="D304" s="26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5.75" customHeight="1" x14ac:dyDescent="0.25">
      <c r="A305" s="8"/>
      <c r="B305" s="8"/>
      <c r="C305" s="8"/>
      <c r="D305" s="26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5.75" customHeight="1" x14ac:dyDescent="0.25">
      <c r="A306" s="8"/>
      <c r="B306" s="8"/>
      <c r="C306" s="8"/>
      <c r="D306" s="26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5.75" customHeight="1" x14ac:dyDescent="0.25">
      <c r="A307" s="8"/>
      <c r="B307" s="8"/>
      <c r="C307" s="8"/>
      <c r="D307" s="26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5.75" customHeight="1" x14ac:dyDescent="0.25">
      <c r="A308" s="8"/>
      <c r="B308" s="8"/>
      <c r="C308" s="8"/>
      <c r="D308" s="26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5.75" customHeight="1" x14ac:dyDescent="0.25">
      <c r="A309" s="8"/>
      <c r="B309" s="8"/>
      <c r="C309" s="8"/>
      <c r="D309" s="26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5.75" customHeight="1" x14ac:dyDescent="0.25">
      <c r="A310" s="8"/>
      <c r="B310" s="8"/>
      <c r="C310" s="8"/>
      <c r="D310" s="26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5.75" customHeight="1" x14ac:dyDescent="0.25">
      <c r="A311" s="8"/>
      <c r="B311" s="8"/>
      <c r="C311" s="8"/>
      <c r="D311" s="26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5.75" customHeight="1" x14ac:dyDescent="0.25">
      <c r="A312" s="8"/>
      <c r="B312" s="8"/>
      <c r="C312" s="8"/>
      <c r="D312" s="26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5.75" customHeight="1" x14ac:dyDescent="0.25">
      <c r="A313" s="8"/>
      <c r="B313" s="8"/>
      <c r="C313" s="8"/>
      <c r="D313" s="26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5.75" customHeight="1" x14ac:dyDescent="0.25">
      <c r="A314" s="8"/>
      <c r="B314" s="8"/>
      <c r="C314" s="8"/>
      <c r="D314" s="26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5.75" customHeight="1" x14ac:dyDescent="0.25">
      <c r="A315" s="8"/>
      <c r="B315" s="8"/>
      <c r="C315" s="8"/>
      <c r="D315" s="26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5.75" customHeight="1" x14ac:dyDescent="0.25">
      <c r="A316" s="8"/>
      <c r="B316" s="8"/>
      <c r="C316" s="8"/>
      <c r="D316" s="26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5.75" customHeight="1" x14ac:dyDescent="0.25">
      <c r="A317" s="8"/>
      <c r="B317" s="8"/>
      <c r="C317" s="8"/>
      <c r="D317" s="26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5.75" customHeight="1" x14ac:dyDescent="0.25">
      <c r="A318" s="8"/>
      <c r="B318" s="8"/>
      <c r="C318" s="8"/>
      <c r="D318" s="26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5.75" customHeight="1" x14ac:dyDescent="0.25">
      <c r="A319" s="8"/>
      <c r="B319" s="8"/>
      <c r="C319" s="8"/>
      <c r="D319" s="26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5.75" customHeight="1" x14ac:dyDescent="0.25">
      <c r="A320" s="8"/>
      <c r="B320" s="8"/>
      <c r="C320" s="8"/>
      <c r="D320" s="26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5.75" customHeight="1" x14ac:dyDescent="0.25">
      <c r="A321" s="8"/>
      <c r="B321" s="8"/>
      <c r="C321" s="8"/>
      <c r="D321" s="26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5.75" customHeight="1" x14ac:dyDescent="0.25">
      <c r="A322" s="8"/>
      <c r="B322" s="8"/>
      <c r="C322" s="8"/>
      <c r="D322" s="26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5.75" customHeight="1" x14ac:dyDescent="0.25">
      <c r="A323" s="8"/>
      <c r="B323" s="8"/>
      <c r="C323" s="8"/>
      <c r="D323" s="26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5.75" customHeight="1" x14ac:dyDescent="0.25">
      <c r="A324" s="8"/>
      <c r="B324" s="8"/>
      <c r="C324" s="8"/>
      <c r="D324" s="26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5.75" customHeight="1" x14ac:dyDescent="0.25">
      <c r="A325" s="8"/>
      <c r="B325" s="8"/>
      <c r="C325" s="8"/>
      <c r="D325" s="26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5.75" customHeight="1" x14ac:dyDescent="0.25">
      <c r="A326" s="8"/>
      <c r="B326" s="8"/>
      <c r="C326" s="8"/>
      <c r="D326" s="26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5.75" customHeight="1" x14ac:dyDescent="0.25">
      <c r="A327" s="8"/>
      <c r="B327" s="8"/>
      <c r="C327" s="8"/>
      <c r="D327" s="26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5.75" customHeight="1" x14ac:dyDescent="0.25">
      <c r="A328" s="8"/>
      <c r="B328" s="8"/>
      <c r="C328" s="8"/>
      <c r="D328" s="26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5.75" customHeight="1" x14ac:dyDescent="0.25">
      <c r="A329" s="8"/>
      <c r="B329" s="8"/>
      <c r="C329" s="8"/>
      <c r="D329" s="26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5.75" customHeight="1" x14ac:dyDescent="0.25">
      <c r="A330" s="8"/>
      <c r="B330" s="8"/>
      <c r="C330" s="8"/>
      <c r="D330" s="26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5.75" customHeight="1" x14ac:dyDescent="0.25">
      <c r="A331" s="8"/>
      <c r="B331" s="8"/>
      <c r="C331" s="8"/>
      <c r="D331" s="26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5.75" customHeight="1" x14ac:dyDescent="0.25">
      <c r="A332" s="8"/>
      <c r="B332" s="8"/>
      <c r="C332" s="8"/>
      <c r="D332" s="26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5.75" customHeight="1" x14ac:dyDescent="0.25">
      <c r="A333" s="8"/>
      <c r="B333" s="8"/>
      <c r="C333" s="8"/>
      <c r="D333" s="26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5.75" customHeight="1" x14ac:dyDescent="0.25">
      <c r="A334" s="8"/>
      <c r="B334" s="8"/>
      <c r="C334" s="8"/>
      <c r="D334" s="26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5.75" customHeight="1" x14ac:dyDescent="0.25">
      <c r="A335" s="8"/>
      <c r="B335" s="8"/>
      <c r="C335" s="8"/>
      <c r="D335" s="26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5.75" customHeight="1" x14ac:dyDescent="0.25">
      <c r="A336" s="8"/>
      <c r="B336" s="8"/>
      <c r="C336" s="8"/>
      <c r="D336" s="26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5.75" customHeight="1" x14ac:dyDescent="0.25">
      <c r="A337" s="8"/>
      <c r="B337" s="8"/>
      <c r="C337" s="8"/>
      <c r="D337" s="26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5.75" customHeight="1" x14ac:dyDescent="0.25">
      <c r="A338" s="8"/>
      <c r="B338" s="8"/>
      <c r="C338" s="8"/>
      <c r="D338" s="26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5.75" customHeight="1" x14ac:dyDescent="0.25">
      <c r="A339" s="8"/>
      <c r="B339" s="8"/>
      <c r="C339" s="8"/>
      <c r="D339" s="26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5.75" customHeight="1" x14ac:dyDescent="0.25">
      <c r="A340" s="8"/>
      <c r="B340" s="8"/>
      <c r="C340" s="8"/>
      <c r="D340" s="26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5.75" customHeight="1" x14ac:dyDescent="0.25">
      <c r="A341" s="8"/>
      <c r="B341" s="8"/>
      <c r="C341" s="8"/>
      <c r="D341" s="26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5.75" customHeight="1" x14ac:dyDescent="0.25">
      <c r="A342" s="8"/>
      <c r="B342" s="8"/>
      <c r="C342" s="8"/>
      <c r="D342" s="26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5.75" customHeight="1" x14ac:dyDescent="0.25">
      <c r="A343" s="8"/>
      <c r="B343" s="8"/>
      <c r="C343" s="8"/>
      <c r="D343" s="26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5.75" customHeight="1" x14ac:dyDescent="0.25">
      <c r="A344" s="8"/>
      <c r="B344" s="8"/>
      <c r="C344" s="8"/>
      <c r="D344" s="26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5.75" customHeight="1" x14ac:dyDescent="0.25">
      <c r="A345" s="8"/>
      <c r="B345" s="8"/>
      <c r="C345" s="8"/>
      <c r="D345" s="26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5.75" customHeight="1" x14ac:dyDescent="0.25">
      <c r="A346" s="8"/>
      <c r="B346" s="8"/>
      <c r="C346" s="8"/>
      <c r="D346" s="26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5.75" customHeight="1" x14ac:dyDescent="0.25">
      <c r="A347" s="8"/>
      <c r="B347" s="8"/>
      <c r="C347" s="8"/>
      <c r="D347" s="26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5.75" customHeight="1" x14ac:dyDescent="0.25">
      <c r="A348" s="8"/>
      <c r="B348" s="8"/>
      <c r="C348" s="8"/>
      <c r="D348" s="26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5.75" customHeight="1" x14ac:dyDescent="0.25">
      <c r="A349" s="8"/>
      <c r="B349" s="8"/>
      <c r="C349" s="8"/>
      <c r="D349" s="26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5.75" customHeight="1" x14ac:dyDescent="0.25">
      <c r="A350" s="8"/>
      <c r="B350" s="8"/>
      <c r="C350" s="8"/>
      <c r="D350" s="26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5.75" customHeight="1" x14ac:dyDescent="0.25">
      <c r="A351" s="8"/>
      <c r="B351" s="8"/>
      <c r="C351" s="8"/>
      <c r="D351" s="26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5.75" customHeight="1" x14ac:dyDescent="0.25">
      <c r="A352" s="8"/>
      <c r="B352" s="8"/>
      <c r="C352" s="8"/>
      <c r="D352" s="26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5.75" customHeight="1" x14ac:dyDescent="0.25">
      <c r="A353" s="8"/>
      <c r="B353" s="8"/>
      <c r="C353" s="8"/>
      <c r="D353" s="26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5.75" customHeight="1" x14ac:dyDescent="0.25">
      <c r="A354" s="8"/>
      <c r="B354" s="8"/>
      <c r="C354" s="8"/>
      <c r="D354" s="26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5.75" customHeight="1" x14ac:dyDescent="0.25">
      <c r="A355" s="8"/>
      <c r="B355" s="8"/>
      <c r="C355" s="8"/>
      <c r="D355" s="26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5.75" customHeight="1" x14ac:dyDescent="0.25">
      <c r="A356" s="8"/>
      <c r="B356" s="8"/>
      <c r="C356" s="8"/>
      <c r="D356" s="26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5.75" customHeight="1" x14ac:dyDescent="0.25">
      <c r="A357" s="8"/>
      <c r="B357" s="8"/>
      <c r="C357" s="8"/>
      <c r="D357" s="26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5.75" customHeight="1" x14ac:dyDescent="0.25">
      <c r="A358" s="8"/>
      <c r="B358" s="8"/>
      <c r="C358" s="8"/>
      <c r="D358" s="26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5.75" customHeight="1" x14ac:dyDescent="0.25">
      <c r="A359" s="8"/>
      <c r="B359" s="8"/>
      <c r="C359" s="8"/>
      <c r="D359" s="26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5.75" customHeight="1" x14ac:dyDescent="0.25">
      <c r="A360" s="8"/>
      <c r="B360" s="8"/>
      <c r="C360" s="8"/>
      <c r="D360" s="26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5.75" customHeight="1" x14ac:dyDescent="0.25">
      <c r="A361" s="8"/>
      <c r="B361" s="8"/>
      <c r="C361" s="8"/>
      <c r="D361" s="26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5.75" customHeight="1" x14ac:dyDescent="0.25">
      <c r="A362" s="8"/>
      <c r="B362" s="8"/>
      <c r="C362" s="8"/>
      <c r="D362" s="26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5.75" customHeight="1" x14ac:dyDescent="0.25">
      <c r="A363" s="8"/>
      <c r="B363" s="8"/>
      <c r="C363" s="8"/>
      <c r="D363" s="26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5.75" customHeight="1" x14ac:dyDescent="0.25">
      <c r="A364" s="8"/>
      <c r="B364" s="8"/>
      <c r="C364" s="8"/>
      <c r="D364" s="26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5.75" customHeight="1" x14ac:dyDescent="0.25">
      <c r="A365" s="8"/>
      <c r="B365" s="8"/>
      <c r="C365" s="8"/>
      <c r="D365" s="26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5.75" customHeight="1" x14ac:dyDescent="0.25">
      <c r="A366" s="8"/>
      <c r="B366" s="8"/>
      <c r="C366" s="8"/>
      <c r="D366" s="26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5.75" customHeight="1" x14ac:dyDescent="0.25">
      <c r="A367" s="8"/>
      <c r="B367" s="8"/>
      <c r="C367" s="8"/>
      <c r="D367" s="26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5.75" customHeight="1" x14ac:dyDescent="0.25">
      <c r="A368" s="8"/>
      <c r="B368" s="8"/>
      <c r="C368" s="8"/>
      <c r="D368" s="26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5.75" customHeight="1" x14ac:dyDescent="0.25">
      <c r="A369" s="8"/>
      <c r="B369" s="8"/>
      <c r="C369" s="8"/>
      <c r="D369" s="26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5.75" customHeight="1" x14ac:dyDescent="0.25">
      <c r="A370" s="8"/>
      <c r="B370" s="8"/>
      <c r="C370" s="8"/>
      <c r="D370" s="26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5.75" customHeight="1" x14ac:dyDescent="0.25">
      <c r="A371" s="8"/>
      <c r="B371" s="8"/>
      <c r="C371" s="8"/>
      <c r="D371" s="26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5.75" customHeight="1" x14ac:dyDescent="0.25">
      <c r="A372" s="8"/>
      <c r="B372" s="8"/>
      <c r="C372" s="8"/>
      <c r="D372" s="26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5.75" customHeight="1" x14ac:dyDescent="0.25">
      <c r="A373" s="8"/>
      <c r="B373" s="8"/>
      <c r="C373" s="8"/>
      <c r="D373" s="26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5.75" customHeight="1" x14ac:dyDescent="0.25">
      <c r="A374" s="8"/>
      <c r="B374" s="8"/>
      <c r="C374" s="8"/>
      <c r="D374" s="26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5.75" customHeight="1" x14ac:dyDescent="0.25">
      <c r="A375" s="8"/>
      <c r="B375" s="8"/>
      <c r="C375" s="8"/>
      <c r="D375" s="26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5.75" customHeight="1" x14ac:dyDescent="0.25">
      <c r="A376" s="8"/>
      <c r="B376" s="8"/>
      <c r="C376" s="8"/>
      <c r="D376" s="26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5.75" customHeight="1" x14ac:dyDescent="0.25">
      <c r="A377" s="8"/>
      <c r="B377" s="8"/>
      <c r="C377" s="8"/>
      <c r="D377" s="26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5.75" customHeight="1" x14ac:dyDescent="0.25">
      <c r="A378" s="8"/>
      <c r="B378" s="8"/>
      <c r="C378" s="8"/>
      <c r="D378" s="26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5.75" customHeight="1" x14ac:dyDescent="0.25">
      <c r="A379" s="8"/>
      <c r="B379" s="8"/>
      <c r="C379" s="8"/>
      <c r="D379" s="26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5.75" customHeight="1" x14ac:dyDescent="0.25">
      <c r="A380" s="8"/>
      <c r="B380" s="8"/>
      <c r="C380" s="8"/>
      <c r="D380" s="26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5.75" customHeight="1" x14ac:dyDescent="0.25">
      <c r="A381" s="8"/>
      <c r="B381" s="8"/>
      <c r="C381" s="8"/>
      <c r="D381" s="26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5.75" customHeight="1" x14ac:dyDescent="0.25">
      <c r="A382" s="8"/>
      <c r="B382" s="8"/>
      <c r="C382" s="8"/>
      <c r="D382" s="26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5.75" customHeight="1" x14ac:dyDescent="0.25">
      <c r="A383" s="8"/>
      <c r="B383" s="8"/>
      <c r="C383" s="8"/>
      <c r="D383" s="26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5.75" customHeight="1" x14ac:dyDescent="0.25">
      <c r="A384" s="8"/>
      <c r="B384" s="8"/>
      <c r="C384" s="8"/>
      <c r="D384" s="26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5.75" customHeight="1" x14ac:dyDescent="0.25">
      <c r="A385" s="8"/>
      <c r="B385" s="8"/>
      <c r="C385" s="8"/>
      <c r="D385" s="26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5.75" customHeight="1" x14ac:dyDescent="0.25">
      <c r="A386" s="8"/>
      <c r="B386" s="8"/>
      <c r="C386" s="8"/>
      <c r="D386" s="26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5.75" customHeight="1" x14ac:dyDescent="0.25">
      <c r="A387" s="8"/>
      <c r="B387" s="8"/>
      <c r="C387" s="8"/>
      <c r="D387" s="26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5.75" customHeight="1" x14ac:dyDescent="0.25">
      <c r="A388" s="8"/>
      <c r="B388" s="8"/>
      <c r="C388" s="8"/>
      <c r="D388" s="26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5.75" customHeight="1" x14ac:dyDescent="0.25">
      <c r="A389" s="8"/>
      <c r="B389" s="8"/>
      <c r="C389" s="8"/>
      <c r="D389" s="26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5.75" customHeight="1" x14ac:dyDescent="0.25">
      <c r="A390" s="8"/>
      <c r="B390" s="8"/>
      <c r="C390" s="8"/>
      <c r="D390" s="26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5.75" customHeight="1" x14ac:dyDescent="0.25">
      <c r="A391" s="8"/>
      <c r="B391" s="8"/>
      <c r="C391" s="8"/>
      <c r="D391" s="26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5.75" customHeight="1" x14ac:dyDescent="0.25">
      <c r="A392" s="8"/>
      <c r="B392" s="8"/>
      <c r="C392" s="8"/>
      <c r="D392" s="26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5.75" customHeight="1" x14ac:dyDescent="0.25">
      <c r="A393" s="8"/>
      <c r="B393" s="8"/>
      <c r="C393" s="8"/>
      <c r="D393" s="26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5.75" customHeight="1" x14ac:dyDescent="0.25">
      <c r="A394" s="8"/>
      <c r="B394" s="8"/>
      <c r="C394" s="8"/>
      <c r="D394" s="26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5.75" customHeight="1" x14ac:dyDescent="0.25">
      <c r="A395" s="8"/>
      <c r="B395" s="8"/>
      <c r="C395" s="8"/>
      <c r="D395" s="26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5.75" customHeight="1" x14ac:dyDescent="0.25">
      <c r="A396" s="8"/>
      <c r="B396" s="8"/>
      <c r="C396" s="8"/>
      <c r="D396" s="26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5.75" customHeight="1" x14ac:dyDescent="0.25">
      <c r="A397" s="8"/>
      <c r="B397" s="8"/>
      <c r="C397" s="8"/>
      <c r="D397" s="26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5.75" customHeight="1" x14ac:dyDescent="0.25">
      <c r="A398" s="8"/>
      <c r="B398" s="8"/>
      <c r="C398" s="8"/>
      <c r="D398" s="26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5.75" customHeight="1" x14ac:dyDescent="0.25">
      <c r="A399" s="8"/>
      <c r="B399" s="8"/>
      <c r="C399" s="8"/>
      <c r="D399" s="26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5.75" customHeight="1" x14ac:dyDescent="0.25">
      <c r="A400" s="8"/>
      <c r="B400" s="8"/>
      <c r="C400" s="8"/>
      <c r="D400" s="26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5.75" customHeight="1" x14ac:dyDescent="0.25">
      <c r="A401" s="8"/>
      <c r="B401" s="8"/>
      <c r="C401" s="8"/>
      <c r="D401" s="26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5.75" customHeight="1" x14ac:dyDescent="0.25">
      <c r="A402" s="8"/>
      <c r="B402" s="8"/>
      <c r="C402" s="8"/>
      <c r="D402" s="26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5.75" customHeight="1" x14ac:dyDescent="0.25">
      <c r="A403" s="8"/>
      <c r="B403" s="8"/>
      <c r="C403" s="8"/>
      <c r="D403" s="26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5.75" customHeight="1" x14ac:dyDescent="0.25">
      <c r="A404" s="8"/>
      <c r="B404" s="8"/>
      <c r="C404" s="8"/>
      <c r="D404" s="26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5.75" customHeight="1" x14ac:dyDescent="0.25">
      <c r="A405" s="8"/>
      <c r="B405" s="8"/>
      <c r="C405" s="8"/>
      <c r="D405" s="26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5.75" customHeight="1" x14ac:dyDescent="0.25">
      <c r="A406" s="8"/>
      <c r="B406" s="8"/>
      <c r="C406" s="8"/>
      <c r="D406" s="26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5.75" customHeight="1" x14ac:dyDescent="0.25">
      <c r="A407" s="8"/>
      <c r="B407" s="8"/>
      <c r="C407" s="8"/>
      <c r="D407" s="26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5.75" customHeight="1" x14ac:dyDescent="0.25">
      <c r="A408" s="8"/>
      <c r="B408" s="8"/>
      <c r="C408" s="8"/>
      <c r="D408" s="26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5.75" customHeight="1" x14ac:dyDescent="0.25">
      <c r="A409" s="8"/>
      <c r="B409" s="8"/>
      <c r="C409" s="8"/>
      <c r="D409" s="26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5.75" customHeight="1" x14ac:dyDescent="0.25">
      <c r="A410" s="8"/>
      <c r="B410" s="8"/>
      <c r="C410" s="8"/>
      <c r="D410" s="26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5.75" customHeight="1" x14ac:dyDescent="0.25">
      <c r="A411" s="8"/>
      <c r="B411" s="8"/>
      <c r="C411" s="8"/>
      <c r="D411" s="26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5.75" customHeight="1" x14ac:dyDescent="0.25">
      <c r="A412" s="8"/>
      <c r="B412" s="8"/>
      <c r="C412" s="8"/>
      <c r="D412" s="26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5.75" customHeight="1" x14ac:dyDescent="0.25">
      <c r="A413" s="8"/>
      <c r="B413" s="8"/>
      <c r="C413" s="8"/>
      <c r="D413" s="26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5.75" customHeight="1" x14ac:dyDescent="0.25">
      <c r="A414" s="8"/>
      <c r="B414" s="8"/>
      <c r="C414" s="8"/>
      <c r="D414" s="26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5.75" customHeight="1" x14ac:dyDescent="0.25">
      <c r="A415" s="8"/>
      <c r="B415" s="8"/>
      <c r="C415" s="8"/>
      <c r="D415" s="26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5.75" customHeight="1" x14ac:dyDescent="0.25">
      <c r="A416" s="8"/>
      <c r="B416" s="8"/>
      <c r="C416" s="8"/>
      <c r="D416" s="26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5.75" customHeight="1" x14ac:dyDescent="0.25">
      <c r="A417" s="8"/>
      <c r="B417" s="8"/>
      <c r="C417" s="8"/>
      <c r="D417" s="26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5.75" customHeight="1" x14ac:dyDescent="0.25">
      <c r="A418" s="8"/>
      <c r="B418" s="8"/>
      <c r="C418" s="8"/>
      <c r="D418" s="26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5.75" customHeight="1" x14ac:dyDescent="0.25">
      <c r="A419" s="8"/>
      <c r="B419" s="8"/>
      <c r="C419" s="8"/>
      <c r="D419" s="26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5.75" customHeight="1" x14ac:dyDescent="0.25">
      <c r="A420" s="8"/>
      <c r="B420" s="8"/>
      <c r="C420" s="8"/>
      <c r="D420" s="26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5.75" customHeight="1" x14ac:dyDescent="0.25">
      <c r="A421" s="8"/>
      <c r="B421" s="8"/>
      <c r="C421" s="8"/>
      <c r="D421" s="26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5.75" customHeight="1" x14ac:dyDescent="0.25">
      <c r="A422" s="8"/>
      <c r="B422" s="8"/>
      <c r="C422" s="8"/>
      <c r="D422" s="26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5.75" customHeight="1" x14ac:dyDescent="0.25">
      <c r="A423" s="8"/>
      <c r="B423" s="8"/>
      <c r="C423" s="8"/>
      <c r="D423" s="26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5.75" customHeight="1" x14ac:dyDescent="0.25">
      <c r="A424" s="8"/>
      <c r="B424" s="8"/>
      <c r="C424" s="8"/>
      <c r="D424" s="26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5.75" customHeight="1" x14ac:dyDescent="0.25">
      <c r="A425" s="8"/>
      <c r="B425" s="8"/>
      <c r="C425" s="8"/>
      <c r="D425" s="26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5.75" customHeight="1" x14ac:dyDescent="0.25">
      <c r="A426" s="8"/>
      <c r="B426" s="8"/>
      <c r="C426" s="8"/>
      <c r="D426" s="26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5.75" customHeight="1" x14ac:dyDescent="0.25">
      <c r="A427" s="8"/>
      <c r="B427" s="8"/>
      <c r="C427" s="8"/>
      <c r="D427" s="26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5.75" customHeight="1" x14ac:dyDescent="0.25">
      <c r="A428" s="8"/>
      <c r="B428" s="8"/>
      <c r="C428" s="8"/>
      <c r="D428" s="26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5.75" customHeight="1" x14ac:dyDescent="0.25">
      <c r="A429" s="8"/>
      <c r="B429" s="8"/>
      <c r="C429" s="8"/>
      <c r="D429" s="26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5.75" customHeight="1" x14ac:dyDescent="0.25">
      <c r="A430" s="8"/>
      <c r="B430" s="8"/>
      <c r="C430" s="8"/>
      <c r="D430" s="26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5.75" customHeight="1" x14ac:dyDescent="0.25">
      <c r="A431" s="8"/>
      <c r="B431" s="8"/>
      <c r="C431" s="8"/>
      <c r="D431" s="26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5.75" customHeight="1" x14ac:dyDescent="0.25">
      <c r="A432" s="8"/>
      <c r="B432" s="8"/>
      <c r="C432" s="8"/>
      <c r="D432" s="26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5.75" customHeight="1" x14ac:dyDescent="0.25">
      <c r="A433" s="8"/>
      <c r="B433" s="8"/>
      <c r="C433" s="8"/>
      <c r="D433" s="26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5.75" customHeight="1" x14ac:dyDescent="0.25">
      <c r="A434" s="8"/>
      <c r="B434" s="8"/>
      <c r="C434" s="8"/>
      <c r="D434" s="26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5.75" customHeight="1" x14ac:dyDescent="0.25">
      <c r="A435" s="8"/>
      <c r="B435" s="8"/>
      <c r="C435" s="8"/>
      <c r="D435" s="26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5.75" customHeight="1" x14ac:dyDescent="0.25">
      <c r="A436" s="8"/>
      <c r="B436" s="8"/>
      <c r="C436" s="8"/>
      <c r="D436" s="26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5.75" customHeight="1" x14ac:dyDescent="0.25">
      <c r="A437" s="8"/>
      <c r="B437" s="8"/>
      <c r="C437" s="8"/>
      <c r="D437" s="26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5.75" customHeight="1" x14ac:dyDescent="0.25">
      <c r="A438" s="8"/>
      <c r="B438" s="8"/>
      <c r="C438" s="8"/>
      <c r="D438" s="26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5.75" customHeight="1" x14ac:dyDescent="0.25">
      <c r="A439" s="8"/>
      <c r="B439" s="8"/>
      <c r="C439" s="8"/>
      <c r="D439" s="26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5.75" customHeight="1" x14ac:dyDescent="0.25">
      <c r="A440" s="8"/>
      <c r="B440" s="8"/>
      <c r="C440" s="8"/>
      <c r="D440" s="26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5.75" customHeight="1" x14ac:dyDescent="0.25">
      <c r="A441" s="8"/>
      <c r="B441" s="8"/>
      <c r="C441" s="8"/>
      <c r="D441" s="26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5.75" customHeight="1" x14ac:dyDescent="0.25">
      <c r="A442" s="8"/>
      <c r="B442" s="8"/>
      <c r="C442" s="8"/>
      <c r="D442" s="26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5.75" customHeight="1" x14ac:dyDescent="0.25">
      <c r="A443" s="8"/>
      <c r="B443" s="8"/>
      <c r="C443" s="8"/>
      <c r="D443" s="26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5.75" customHeight="1" x14ac:dyDescent="0.25">
      <c r="A444" s="8"/>
      <c r="B444" s="8"/>
      <c r="C444" s="8"/>
      <c r="D444" s="26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5.75" customHeight="1" x14ac:dyDescent="0.25">
      <c r="A445" s="8"/>
      <c r="B445" s="8"/>
      <c r="C445" s="8"/>
      <c r="D445" s="26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5.75" customHeight="1" x14ac:dyDescent="0.25">
      <c r="A446" s="8"/>
      <c r="B446" s="8"/>
      <c r="C446" s="8"/>
      <c r="D446" s="26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5.75" customHeight="1" x14ac:dyDescent="0.25">
      <c r="A447" s="8"/>
      <c r="B447" s="8"/>
      <c r="C447" s="8"/>
      <c r="D447" s="26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5.75" customHeight="1" x14ac:dyDescent="0.25">
      <c r="A448" s="8"/>
      <c r="B448" s="8"/>
      <c r="C448" s="8"/>
      <c r="D448" s="26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5.75" customHeight="1" x14ac:dyDescent="0.25">
      <c r="A449" s="8"/>
      <c r="B449" s="8"/>
      <c r="C449" s="8"/>
      <c r="D449" s="26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5.75" customHeight="1" x14ac:dyDescent="0.25">
      <c r="A450" s="8"/>
      <c r="B450" s="8"/>
      <c r="C450" s="8"/>
      <c r="D450" s="26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5.75" customHeight="1" x14ac:dyDescent="0.25">
      <c r="A451" s="8"/>
      <c r="B451" s="8"/>
      <c r="C451" s="8"/>
      <c r="D451" s="26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5.75" customHeight="1" x14ac:dyDescent="0.25">
      <c r="A452" s="8"/>
      <c r="B452" s="8"/>
      <c r="C452" s="8"/>
      <c r="D452" s="26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5.75" customHeight="1" x14ac:dyDescent="0.25">
      <c r="A453" s="8"/>
      <c r="B453" s="8"/>
      <c r="C453" s="8"/>
      <c r="D453" s="26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5.75" customHeight="1" x14ac:dyDescent="0.25">
      <c r="A454" s="8"/>
      <c r="B454" s="8"/>
      <c r="C454" s="8"/>
      <c r="D454" s="26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5.75" customHeight="1" x14ac:dyDescent="0.25">
      <c r="A455" s="8"/>
      <c r="B455" s="8"/>
      <c r="C455" s="8"/>
      <c r="D455" s="26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5.75" customHeight="1" x14ac:dyDescent="0.25">
      <c r="A456" s="8"/>
      <c r="B456" s="8"/>
      <c r="C456" s="8"/>
      <c r="D456" s="26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5.75" customHeight="1" x14ac:dyDescent="0.25">
      <c r="A457" s="8"/>
      <c r="B457" s="8"/>
      <c r="C457" s="8"/>
      <c r="D457" s="26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5.75" customHeight="1" x14ac:dyDescent="0.25">
      <c r="A458" s="8"/>
      <c r="B458" s="8"/>
      <c r="C458" s="8"/>
      <c r="D458" s="26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5.75" customHeight="1" x14ac:dyDescent="0.25">
      <c r="A459" s="8"/>
      <c r="B459" s="8"/>
      <c r="C459" s="8"/>
      <c r="D459" s="26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5.75" customHeight="1" x14ac:dyDescent="0.25">
      <c r="A460" s="8"/>
      <c r="B460" s="8"/>
      <c r="C460" s="8"/>
      <c r="D460" s="26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5.75" customHeight="1" x14ac:dyDescent="0.25">
      <c r="A461" s="8"/>
      <c r="B461" s="8"/>
      <c r="C461" s="8"/>
      <c r="D461" s="26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5.75" customHeight="1" x14ac:dyDescent="0.25">
      <c r="A462" s="8"/>
      <c r="B462" s="8"/>
      <c r="C462" s="8"/>
      <c r="D462" s="26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5.75" customHeight="1" x14ac:dyDescent="0.25">
      <c r="A463" s="8"/>
      <c r="B463" s="8"/>
      <c r="C463" s="8"/>
      <c r="D463" s="26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5.75" customHeight="1" x14ac:dyDescent="0.25">
      <c r="A464" s="8"/>
      <c r="B464" s="8"/>
      <c r="C464" s="8"/>
      <c r="D464" s="26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5.75" customHeight="1" x14ac:dyDescent="0.25">
      <c r="A465" s="8"/>
      <c r="B465" s="8"/>
      <c r="C465" s="8"/>
      <c r="D465" s="26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5.75" customHeight="1" x14ac:dyDescent="0.25">
      <c r="A466" s="8"/>
      <c r="B466" s="8"/>
      <c r="C466" s="8"/>
      <c r="D466" s="26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5.75" customHeight="1" x14ac:dyDescent="0.25">
      <c r="A467" s="8"/>
      <c r="B467" s="8"/>
      <c r="C467" s="8"/>
      <c r="D467" s="26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5.75" customHeight="1" x14ac:dyDescent="0.25">
      <c r="A468" s="8"/>
      <c r="B468" s="8"/>
      <c r="C468" s="8"/>
      <c r="D468" s="26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5.75" customHeight="1" x14ac:dyDescent="0.25">
      <c r="A469" s="8"/>
      <c r="B469" s="8"/>
      <c r="C469" s="8"/>
      <c r="D469" s="26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5.75" customHeight="1" x14ac:dyDescent="0.25">
      <c r="A470" s="8"/>
      <c r="B470" s="8"/>
      <c r="C470" s="8"/>
      <c r="D470" s="26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5.75" customHeight="1" x14ac:dyDescent="0.25">
      <c r="A471" s="8"/>
      <c r="B471" s="8"/>
      <c r="C471" s="8"/>
      <c r="D471" s="26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5.75" customHeight="1" x14ac:dyDescent="0.25">
      <c r="A472" s="8"/>
      <c r="B472" s="8"/>
      <c r="C472" s="8"/>
      <c r="D472" s="26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5.75" customHeight="1" x14ac:dyDescent="0.25">
      <c r="A473" s="8"/>
      <c r="B473" s="8"/>
      <c r="C473" s="8"/>
      <c r="D473" s="26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5.75" customHeight="1" x14ac:dyDescent="0.25">
      <c r="A474" s="8"/>
      <c r="B474" s="8"/>
      <c r="C474" s="8"/>
      <c r="D474" s="26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5.75" customHeight="1" x14ac:dyDescent="0.25">
      <c r="A475" s="8"/>
      <c r="B475" s="8"/>
      <c r="C475" s="8"/>
      <c r="D475" s="26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5.75" customHeight="1" x14ac:dyDescent="0.25">
      <c r="A476" s="8"/>
      <c r="B476" s="8"/>
      <c r="C476" s="8"/>
      <c r="D476" s="26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5.75" customHeight="1" x14ac:dyDescent="0.25">
      <c r="A477" s="8"/>
      <c r="B477" s="8"/>
      <c r="C477" s="8"/>
      <c r="D477" s="26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5.75" customHeight="1" x14ac:dyDescent="0.25">
      <c r="A478" s="8"/>
      <c r="B478" s="8"/>
      <c r="C478" s="8"/>
      <c r="D478" s="26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5.75" customHeight="1" x14ac:dyDescent="0.25">
      <c r="A479" s="8"/>
      <c r="B479" s="8"/>
      <c r="C479" s="8"/>
      <c r="D479" s="26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5.75" customHeight="1" x14ac:dyDescent="0.25">
      <c r="A480" s="8"/>
      <c r="B480" s="8"/>
      <c r="C480" s="8"/>
      <c r="D480" s="26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5.75" customHeight="1" x14ac:dyDescent="0.25">
      <c r="A481" s="8"/>
      <c r="B481" s="8"/>
      <c r="C481" s="8"/>
      <c r="D481" s="26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5.75" customHeight="1" x14ac:dyDescent="0.25">
      <c r="A482" s="8"/>
      <c r="B482" s="8"/>
      <c r="C482" s="8"/>
      <c r="D482" s="26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5.75" customHeight="1" x14ac:dyDescent="0.25">
      <c r="A483" s="8"/>
      <c r="B483" s="8"/>
      <c r="C483" s="8"/>
      <c r="D483" s="26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5.75" customHeight="1" x14ac:dyDescent="0.25">
      <c r="A484" s="8"/>
      <c r="B484" s="8"/>
      <c r="C484" s="8"/>
      <c r="D484" s="26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5.75" customHeight="1" x14ac:dyDescent="0.25">
      <c r="A485" s="8"/>
      <c r="B485" s="8"/>
      <c r="C485" s="8"/>
      <c r="D485" s="26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5.75" customHeight="1" x14ac:dyDescent="0.25">
      <c r="A486" s="8"/>
      <c r="B486" s="8"/>
      <c r="C486" s="8"/>
      <c r="D486" s="26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5.75" customHeight="1" x14ac:dyDescent="0.25">
      <c r="A487" s="8"/>
      <c r="B487" s="8"/>
      <c r="C487" s="8"/>
      <c r="D487" s="26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5.75" customHeight="1" x14ac:dyDescent="0.25">
      <c r="A488" s="8"/>
      <c r="B488" s="8"/>
      <c r="C488" s="8"/>
      <c r="D488" s="26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5.75" customHeight="1" x14ac:dyDescent="0.25">
      <c r="A489" s="8"/>
      <c r="B489" s="8"/>
      <c r="C489" s="8"/>
      <c r="D489" s="26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5.75" customHeight="1" x14ac:dyDescent="0.25">
      <c r="A490" s="8"/>
      <c r="B490" s="8"/>
      <c r="C490" s="8"/>
      <c r="D490" s="26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5.75" customHeight="1" x14ac:dyDescent="0.25">
      <c r="A491" s="8"/>
      <c r="B491" s="8"/>
      <c r="C491" s="8"/>
      <c r="D491" s="26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5.75" customHeight="1" x14ac:dyDescent="0.25">
      <c r="A492" s="8"/>
      <c r="B492" s="8"/>
      <c r="C492" s="8"/>
      <c r="D492" s="26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5.75" customHeight="1" x14ac:dyDescent="0.25">
      <c r="A493" s="8"/>
      <c r="B493" s="8"/>
      <c r="C493" s="8"/>
      <c r="D493" s="26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5.75" customHeight="1" x14ac:dyDescent="0.25">
      <c r="A494" s="8"/>
      <c r="B494" s="8"/>
      <c r="C494" s="8"/>
      <c r="D494" s="26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5.75" customHeight="1" x14ac:dyDescent="0.25">
      <c r="A495" s="8"/>
      <c r="B495" s="8"/>
      <c r="C495" s="8"/>
      <c r="D495" s="26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5.75" customHeight="1" x14ac:dyDescent="0.25">
      <c r="A496" s="8"/>
      <c r="B496" s="8"/>
      <c r="C496" s="8"/>
      <c r="D496" s="26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5.75" customHeight="1" x14ac:dyDescent="0.25">
      <c r="A497" s="8"/>
      <c r="B497" s="8"/>
      <c r="C497" s="8"/>
      <c r="D497" s="26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5.75" customHeight="1" x14ac:dyDescent="0.25">
      <c r="A498" s="8"/>
      <c r="B498" s="8"/>
      <c r="C498" s="8"/>
      <c r="D498" s="26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5.75" customHeight="1" x14ac:dyDescent="0.25">
      <c r="A499" s="8"/>
      <c r="B499" s="8"/>
      <c r="C499" s="8"/>
      <c r="D499" s="26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5.75" customHeight="1" x14ac:dyDescent="0.25">
      <c r="A500" s="8"/>
      <c r="B500" s="8"/>
      <c r="C500" s="8"/>
      <c r="D500" s="26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5.75" customHeight="1" x14ac:dyDescent="0.25">
      <c r="A501" s="8"/>
      <c r="B501" s="8"/>
      <c r="C501" s="8"/>
      <c r="D501" s="26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5.75" customHeight="1" x14ac:dyDescent="0.25">
      <c r="A502" s="8"/>
      <c r="B502" s="8"/>
      <c r="C502" s="8"/>
      <c r="D502" s="26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5.75" customHeight="1" x14ac:dyDescent="0.25">
      <c r="A503" s="8"/>
      <c r="B503" s="8"/>
      <c r="C503" s="8"/>
      <c r="D503" s="26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5.75" customHeight="1" x14ac:dyDescent="0.25">
      <c r="A504" s="8"/>
      <c r="B504" s="8"/>
      <c r="C504" s="8"/>
      <c r="D504" s="26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5.75" customHeight="1" x14ac:dyDescent="0.25">
      <c r="A505" s="8"/>
      <c r="B505" s="8"/>
      <c r="C505" s="8"/>
      <c r="D505" s="26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5.75" customHeight="1" x14ac:dyDescent="0.25">
      <c r="A506" s="8"/>
      <c r="B506" s="8"/>
      <c r="C506" s="8"/>
      <c r="D506" s="26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5.75" customHeight="1" x14ac:dyDescent="0.25">
      <c r="A507" s="8"/>
      <c r="B507" s="8"/>
      <c r="C507" s="8"/>
      <c r="D507" s="26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5.75" customHeight="1" x14ac:dyDescent="0.25">
      <c r="A508" s="8"/>
      <c r="B508" s="8"/>
      <c r="C508" s="8"/>
      <c r="D508" s="26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5.75" customHeight="1" x14ac:dyDescent="0.25">
      <c r="A509" s="8"/>
      <c r="B509" s="8"/>
      <c r="C509" s="8"/>
      <c r="D509" s="26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5.75" customHeight="1" x14ac:dyDescent="0.25">
      <c r="A510" s="8"/>
      <c r="B510" s="8"/>
      <c r="C510" s="8"/>
      <c r="D510" s="26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5.75" customHeight="1" x14ac:dyDescent="0.25">
      <c r="A511" s="8"/>
      <c r="B511" s="8"/>
      <c r="C511" s="8"/>
      <c r="D511" s="26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5.75" customHeight="1" x14ac:dyDescent="0.25">
      <c r="A512" s="8"/>
      <c r="B512" s="8"/>
      <c r="C512" s="8"/>
      <c r="D512" s="26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5.75" customHeight="1" x14ac:dyDescent="0.25">
      <c r="A513" s="8"/>
      <c r="B513" s="8"/>
      <c r="C513" s="8"/>
      <c r="D513" s="26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5.75" customHeight="1" x14ac:dyDescent="0.25">
      <c r="A514" s="8"/>
      <c r="B514" s="8"/>
      <c r="C514" s="8"/>
      <c r="D514" s="26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5.75" customHeight="1" x14ac:dyDescent="0.25">
      <c r="A515" s="8"/>
      <c r="B515" s="8"/>
      <c r="C515" s="8"/>
      <c r="D515" s="26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5.75" customHeight="1" x14ac:dyDescent="0.25">
      <c r="A516" s="8"/>
      <c r="B516" s="8"/>
      <c r="C516" s="8"/>
      <c r="D516" s="26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5.75" customHeight="1" x14ac:dyDescent="0.25">
      <c r="A517" s="8"/>
      <c r="B517" s="8"/>
      <c r="C517" s="8"/>
      <c r="D517" s="26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5.75" customHeight="1" x14ac:dyDescent="0.25">
      <c r="A518" s="8"/>
      <c r="B518" s="8"/>
      <c r="C518" s="8"/>
      <c r="D518" s="26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5.75" customHeight="1" x14ac:dyDescent="0.25">
      <c r="A519" s="8"/>
      <c r="B519" s="8"/>
      <c r="C519" s="8"/>
      <c r="D519" s="26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5.75" customHeight="1" x14ac:dyDescent="0.25">
      <c r="A520" s="8"/>
      <c r="B520" s="8"/>
      <c r="C520" s="8"/>
      <c r="D520" s="26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5.75" customHeight="1" x14ac:dyDescent="0.25">
      <c r="A521" s="8"/>
      <c r="B521" s="8"/>
      <c r="C521" s="8"/>
      <c r="D521" s="26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5.75" customHeight="1" x14ac:dyDescent="0.25">
      <c r="A522" s="8"/>
      <c r="B522" s="8"/>
      <c r="C522" s="8"/>
      <c r="D522" s="26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5.75" customHeight="1" x14ac:dyDescent="0.25">
      <c r="A523" s="8"/>
      <c r="B523" s="8"/>
      <c r="C523" s="8"/>
      <c r="D523" s="26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5.75" customHeight="1" x14ac:dyDescent="0.25">
      <c r="A524" s="8"/>
      <c r="B524" s="8"/>
      <c r="C524" s="8"/>
      <c r="D524" s="26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5.75" customHeight="1" x14ac:dyDescent="0.25">
      <c r="A525" s="8"/>
      <c r="B525" s="8"/>
      <c r="C525" s="8"/>
      <c r="D525" s="26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5.75" customHeight="1" x14ac:dyDescent="0.25">
      <c r="A526" s="8"/>
      <c r="B526" s="8"/>
      <c r="C526" s="8"/>
      <c r="D526" s="26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5.75" customHeight="1" x14ac:dyDescent="0.25">
      <c r="A527" s="8"/>
      <c r="B527" s="8"/>
      <c r="C527" s="8"/>
      <c r="D527" s="26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5.75" customHeight="1" x14ac:dyDescent="0.25">
      <c r="A528" s="8"/>
      <c r="B528" s="8"/>
      <c r="C528" s="8"/>
      <c r="D528" s="26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5.75" customHeight="1" x14ac:dyDescent="0.25">
      <c r="A529" s="8"/>
      <c r="B529" s="8"/>
      <c r="C529" s="8"/>
      <c r="D529" s="26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5.75" customHeight="1" x14ac:dyDescent="0.25">
      <c r="A530" s="8"/>
      <c r="B530" s="8"/>
      <c r="C530" s="8"/>
      <c r="D530" s="26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5.75" customHeight="1" x14ac:dyDescent="0.25">
      <c r="A531" s="8"/>
      <c r="B531" s="8"/>
      <c r="C531" s="8"/>
      <c r="D531" s="26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5.75" customHeight="1" x14ac:dyDescent="0.25">
      <c r="A532" s="8"/>
      <c r="B532" s="8"/>
      <c r="C532" s="8"/>
      <c r="D532" s="26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5.75" customHeight="1" x14ac:dyDescent="0.25">
      <c r="A533" s="8"/>
      <c r="B533" s="8"/>
      <c r="C533" s="8"/>
      <c r="D533" s="26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5.75" customHeight="1" x14ac:dyDescent="0.25">
      <c r="A534" s="8"/>
      <c r="B534" s="8"/>
      <c r="C534" s="8"/>
      <c r="D534" s="26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5.75" customHeight="1" x14ac:dyDescent="0.25">
      <c r="A535" s="8"/>
      <c r="B535" s="8"/>
      <c r="C535" s="8"/>
      <c r="D535" s="26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5.75" customHeight="1" x14ac:dyDescent="0.25">
      <c r="A536" s="8"/>
      <c r="B536" s="8"/>
      <c r="C536" s="8"/>
      <c r="D536" s="26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5.75" customHeight="1" x14ac:dyDescent="0.25">
      <c r="A537" s="8"/>
      <c r="B537" s="8"/>
      <c r="C537" s="8"/>
      <c r="D537" s="26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5.75" customHeight="1" x14ac:dyDescent="0.25">
      <c r="A538" s="8"/>
      <c r="B538" s="8"/>
      <c r="C538" s="8"/>
      <c r="D538" s="26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5.75" customHeight="1" x14ac:dyDescent="0.25">
      <c r="A539" s="8"/>
      <c r="B539" s="8"/>
      <c r="C539" s="8"/>
      <c r="D539" s="26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5.75" customHeight="1" x14ac:dyDescent="0.25">
      <c r="A540" s="8"/>
      <c r="B540" s="8"/>
      <c r="C540" s="8"/>
      <c r="D540" s="26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5.75" customHeight="1" x14ac:dyDescent="0.25">
      <c r="A541" s="8"/>
      <c r="B541" s="8"/>
      <c r="C541" s="8"/>
      <c r="D541" s="26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5.75" customHeight="1" x14ac:dyDescent="0.25">
      <c r="A542" s="8"/>
      <c r="B542" s="8"/>
      <c r="C542" s="8"/>
      <c r="D542" s="26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5.75" customHeight="1" x14ac:dyDescent="0.25">
      <c r="A543" s="8"/>
      <c r="B543" s="8"/>
      <c r="C543" s="8"/>
      <c r="D543" s="26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5.75" customHeight="1" x14ac:dyDescent="0.25">
      <c r="A544" s="8"/>
      <c r="B544" s="8"/>
      <c r="C544" s="8"/>
      <c r="D544" s="26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5.75" customHeight="1" x14ac:dyDescent="0.25">
      <c r="A545" s="8"/>
      <c r="B545" s="8"/>
      <c r="C545" s="8"/>
      <c r="D545" s="26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5.75" customHeight="1" x14ac:dyDescent="0.25">
      <c r="A546" s="8"/>
      <c r="B546" s="8"/>
      <c r="C546" s="8"/>
      <c r="D546" s="26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5.75" customHeight="1" x14ac:dyDescent="0.25">
      <c r="A547" s="8"/>
      <c r="B547" s="8"/>
      <c r="C547" s="8"/>
      <c r="D547" s="26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5.75" customHeight="1" x14ac:dyDescent="0.25">
      <c r="A548" s="8"/>
      <c r="B548" s="8"/>
      <c r="C548" s="8"/>
      <c r="D548" s="26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5.75" customHeight="1" x14ac:dyDescent="0.25">
      <c r="A549" s="8"/>
      <c r="B549" s="8"/>
      <c r="C549" s="8"/>
      <c r="D549" s="26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5.75" customHeight="1" x14ac:dyDescent="0.25">
      <c r="A550" s="8"/>
      <c r="B550" s="8"/>
      <c r="C550" s="8"/>
      <c r="D550" s="26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5.75" customHeight="1" x14ac:dyDescent="0.25">
      <c r="A551" s="8"/>
      <c r="B551" s="8"/>
      <c r="C551" s="8"/>
      <c r="D551" s="26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5.75" customHeight="1" x14ac:dyDescent="0.25">
      <c r="A552" s="8"/>
      <c r="B552" s="8"/>
      <c r="C552" s="8"/>
      <c r="D552" s="26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5.75" customHeight="1" x14ac:dyDescent="0.25">
      <c r="A553" s="8"/>
      <c r="B553" s="8"/>
      <c r="C553" s="8"/>
      <c r="D553" s="26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5.75" customHeight="1" x14ac:dyDescent="0.25">
      <c r="A554" s="8"/>
      <c r="B554" s="8"/>
      <c r="C554" s="8"/>
      <c r="D554" s="26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5.75" customHeight="1" x14ac:dyDescent="0.25">
      <c r="A555" s="8"/>
      <c r="B555" s="8"/>
      <c r="C555" s="8"/>
      <c r="D555" s="26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5.75" customHeight="1" x14ac:dyDescent="0.25">
      <c r="A556" s="8"/>
      <c r="B556" s="8"/>
      <c r="C556" s="8"/>
      <c r="D556" s="26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5.75" customHeight="1" x14ac:dyDescent="0.25">
      <c r="A557" s="8"/>
      <c r="B557" s="8"/>
      <c r="C557" s="8"/>
      <c r="D557" s="26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5.75" customHeight="1" x14ac:dyDescent="0.25">
      <c r="A558" s="8"/>
      <c r="B558" s="8"/>
      <c r="C558" s="8"/>
      <c r="D558" s="26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5.75" customHeight="1" x14ac:dyDescent="0.25">
      <c r="A559" s="8"/>
      <c r="B559" s="8"/>
      <c r="C559" s="8"/>
      <c r="D559" s="26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5.75" customHeight="1" x14ac:dyDescent="0.25">
      <c r="A560" s="8"/>
      <c r="B560" s="8"/>
      <c r="C560" s="8"/>
      <c r="D560" s="26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5.75" customHeight="1" x14ac:dyDescent="0.25">
      <c r="A561" s="8"/>
      <c r="B561" s="8"/>
      <c r="C561" s="8"/>
      <c r="D561" s="26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5.75" customHeight="1" x14ac:dyDescent="0.25">
      <c r="A562" s="8"/>
      <c r="B562" s="8"/>
      <c r="C562" s="8"/>
      <c r="D562" s="26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5.75" customHeight="1" x14ac:dyDescent="0.25">
      <c r="A563" s="8"/>
      <c r="B563" s="8"/>
      <c r="C563" s="8"/>
      <c r="D563" s="26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5.75" customHeight="1" x14ac:dyDescent="0.25">
      <c r="A564" s="8"/>
      <c r="B564" s="8"/>
      <c r="C564" s="8"/>
      <c r="D564" s="26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5.75" customHeight="1" x14ac:dyDescent="0.25">
      <c r="A565" s="8"/>
      <c r="B565" s="8"/>
      <c r="C565" s="8"/>
      <c r="D565" s="26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5.75" customHeight="1" x14ac:dyDescent="0.25">
      <c r="A566" s="8"/>
      <c r="B566" s="8"/>
      <c r="C566" s="8"/>
      <c r="D566" s="26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5.75" customHeight="1" x14ac:dyDescent="0.25">
      <c r="A567" s="8"/>
      <c r="B567" s="8"/>
      <c r="C567" s="8"/>
      <c r="D567" s="26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5.75" customHeight="1" x14ac:dyDescent="0.25">
      <c r="A568" s="8"/>
      <c r="B568" s="8"/>
      <c r="C568" s="8"/>
      <c r="D568" s="26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5.75" customHeight="1" x14ac:dyDescent="0.25">
      <c r="A569" s="8"/>
      <c r="B569" s="8"/>
      <c r="C569" s="8"/>
      <c r="D569" s="26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5.75" customHeight="1" x14ac:dyDescent="0.25">
      <c r="A570" s="8"/>
      <c r="B570" s="8"/>
      <c r="C570" s="8"/>
      <c r="D570" s="26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5.75" customHeight="1" x14ac:dyDescent="0.25">
      <c r="A571" s="8"/>
      <c r="B571" s="8"/>
      <c r="C571" s="8"/>
      <c r="D571" s="26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5.75" customHeight="1" x14ac:dyDescent="0.25">
      <c r="A572" s="8"/>
      <c r="B572" s="8"/>
      <c r="C572" s="8"/>
      <c r="D572" s="26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5.75" customHeight="1" x14ac:dyDescent="0.25">
      <c r="A573" s="8"/>
      <c r="B573" s="8"/>
      <c r="C573" s="8"/>
      <c r="D573" s="26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5.75" customHeight="1" x14ac:dyDescent="0.25">
      <c r="A574" s="8"/>
      <c r="B574" s="8"/>
      <c r="C574" s="8"/>
      <c r="D574" s="26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5.75" customHeight="1" x14ac:dyDescent="0.25">
      <c r="A575" s="8"/>
      <c r="B575" s="8"/>
      <c r="C575" s="8"/>
      <c r="D575" s="26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5.75" customHeight="1" x14ac:dyDescent="0.25">
      <c r="A576" s="8"/>
      <c r="B576" s="8"/>
      <c r="C576" s="8"/>
      <c r="D576" s="26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5.75" customHeight="1" x14ac:dyDescent="0.25">
      <c r="A577" s="8"/>
      <c r="B577" s="8"/>
      <c r="C577" s="8"/>
      <c r="D577" s="26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5.75" customHeight="1" x14ac:dyDescent="0.25">
      <c r="A578" s="8"/>
      <c r="B578" s="8"/>
      <c r="C578" s="8"/>
      <c r="D578" s="26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5.75" customHeight="1" x14ac:dyDescent="0.25">
      <c r="A579" s="8"/>
      <c r="B579" s="8"/>
      <c r="C579" s="8"/>
      <c r="D579" s="26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5.75" customHeight="1" x14ac:dyDescent="0.25">
      <c r="A580" s="8"/>
      <c r="B580" s="8"/>
      <c r="C580" s="8"/>
      <c r="D580" s="26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5.75" customHeight="1" x14ac:dyDescent="0.25">
      <c r="A581" s="8"/>
      <c r="B581" s="8"/>
      <c r="C581" s="8"/>
      <c r="D581" s="26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5.75" customHeight="1" x14ac:dyDescent="0.25">
      <c r="A582" s="8"/>
      <c r="B582" s="8"/>
      <c r="C582" s="8"/>
      <c r="D582" s="26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5.75" customHeight="1" x14ac:dyDescent="0.25">
      <c r="A583" s="8"/>
      <c r="B583" s="8"/>
      <c r="C583" s="8"/>
      <c r="D583" s="26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5.75" customHeight="1" x14ac:dyDescent="0.25">
      <c r="A584" s="8"/>
      <c r="B584" s="8"/>
      <c r="C584" s="8"/>
      <c r="D584" s="26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5.75" customHeight="1" x14ac:dyDescent="0.25">
      <c r="A585" s="8"/>
      <c r="B585" s="8"/>
      <c r="C585" s="8"/>
      <c r="D585" s="26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5.75" customHeight="1" x14ac:dyDescent="0.25">
      <c r="A586" s="8"/>
      <c r="B586" s="8"/>
      <c r="C586" s="8"/>
      <c r="D586" s="26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5.75" customHeight="1" x14ac:dyDescent="0.25">
      <c r="A587" s="8"/>
      <c r="B587" s="8"/>
      <c r="C587" s="8"/>
      <c r="D587" s="26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5.75" customHeight="1" x14ac:dyDescent="0.25">
      <c r="A588" s="8"/>
      <c r="B588" s="8"/>
      <c r="C588" s="8"/>
      <c r="D588" s="26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5.75" customHeight="1" x14ac:dyDescent="0.25">
      <c r="A589" s="8"/>
      <c r="B589" s="8"/>
      <c r="C589" s="8"/>
      <c r="D589" s="26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5.75" customHeight="1" x14ac:dyDescent="0.25">
      <c r="A590" s="8"/>
      <c r="B590" s="8"/>
      <c r="C590" s="8"/>
      <c r="D590" s="26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5.75" customHeight="1" x14ac:dyDescent="0.25">
      <c r="A591" s="8"/>
      <c r="B591" s="8"/>
      <c r="C591" s="8"/>
      <c r="D591" s="26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5.75" customHeight="1" x14ac:dyDescent="0.25">
      <c r="A592" s="8"/>
      <c r="B592" s="8"/>
      <c r="C592" s="8"/>
      <c r="D592" s="26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5.75" customHeight="1" x14ac:dyDescent="0.25">
      <c r="A593" s="8"/>
      <c r="B593" s="8"/>
      <c r="C593" s="8"/>
      <c r="D593" s="26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5.75" customHeight="1" x14ac:dyDescent="0.25">
      <c r="A594" s="8"/>
      <c r="B594" s="8"/>
      <c r="C594" s="8"/>
      <c r="D594" s="26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5.75" customHeight="1" x14ac:dyDescent="0.25">
      <c r="A595" s="8"/>
      <c r="B595" s="8"/>
      <c r="C595" s="8"/>
      <c r="D595" s="26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5.75" customHeight="1" x14ac:dyDescent="0.25">
      <c r="A596" s="8"/>
      <c r="B596" s="8"/>
      <c r="C596" s="8"/>
      <c r="D596" s="26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5.75" customHeight="1" x14ac:dyDescent="0.25">
      <c r="A597" s="8"/>
      <c r="B597" s="8"/>
      <c r="C597" s="8"/>
      <c r="D597" s="26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5.75" customHeight="1" x14ac:dyDescent="0.25">
      <c r="A598" s="8"/>
      <c r="B598" s="8"/>
      <c r="C598" s="8"/>
      <c r="D598" s="26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5.75" customHeight="1" x14ac:dyDescent="0.25">
      <c r="A599" s="8"/>
      <c r="B599" s="8"/>
      <c r="C599" s="8"/>
      <c r="D599" s="26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5.75" customHeight="1" x14ac:dyDescent="0.25">
      <c r="A600" s="8"/>
      <c r="B600" s="8"/>
      <c r="C600" s="8"/>
      <c r="D600" s="26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5.75" customHeight="1" x14ac:dyDescent="0.25">
      <c r="A601" s="8"/>
      <c r="B601" s="8"/>
      <c r="C601" s="8"/>
      <c r="D601" s="26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5.75" customHeight="1" x14ac:dyDescent="0.25">
      <c r="A602" s="8"/>
      <c r="B602" s="8"/>
      <c r="C602" s="8"/>
      <c r="D602" s="26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5.75" customHeight="1" x14ac:dyDescent="0.25">
      <c r="A603" s="8"/>
      <c r="B603" s="8"/>
      <c r="C603" s="8"/>
      <c r="D603" s="26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5.75" customHeight="1" x14ac:dyDescent="0.25">
      <c r="A604" s="8"/>
      <c r="B604" s="8"/>
      <c r="C604" s="8"/>
      <c r="D604" s="26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5.75" customHeight="1" x14ac:dyDescent="0.25">
      <c r="A605" s="8"/>
      <c r="B605" s="8"/>
      <c r="C605" s="8"/>
      <c r="D605" s="26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5.75" customHeight="1" x14ac:dyDescent="0.25">
      <c r="A606" s="8"/>
      <c r="B606" s="8"/>
      <c r="C606" s="8"/>
      <c r="D606" s="26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5.75" customHeight="1" x14ac:dyDescent="0.25">
      <c r="A607" s="8"/>
      <c r="B607" s="8"/>
      <c r="C607" s="8"/>
      <c r="D607" s="26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5.75" customHeight="1" x14ac:dyDescent="0.25">
      <c r="A608" s="8"/>
      <c r="B608" s="8"/>
      <c r="C608" s="8"/>
      <c r="D608" s="26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5.75" customHeight="1" x14ac:dyDescent="0.25">
      <c r="A609" s="8"/>
      <c r="B609" s="8"/>
      <c r="C609" s="8"/>
      <c r="D609" s="26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5.75" customHeight="1" x14ac:dyDescent="0.25">
      <c r="A610" s="8"/>
      <c r="B610" s="8"/>
      <c r="C610" s="8"/>
      <c r="D610" s="26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5.75" customHeight="1" x14ac:dyDescent="0.25">
      <c r="A611" s="8"/>
      <c r="B611" s="8"/>
      <c r="C611" s="8"/>
      <c r="D611" s="26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5.75" customHeight="1" x14ac:dyDescent="0.25">
      <c r="A612" s="8"/>
      <c r="B612" s="8"/>
      <c r="C612" s="8"/>
      <c r="D612" s="26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5.75" customHeight="1" x14ac:dyDescent="0.25">
      <c r="A613" s="8"/>
      <c r="B613" s="8"/>
      <c r="C613" s="8"/>
      <c r="D613" s="26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5.75" customHeight="1" x14ac:dyDescent="0.25">
      <c r="A614" s="8"/>
      <c r="B614" s="8"/>
      <c r="C614" s="8"/>
      <c r="D614" s="26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5.75" customHeight="1" x14ac:dyDescent="0.25">
      <c r="A615" s="8"/>
      <c r="B615" s="8"/>
      <c r="C615" s="8"/>
      <c r="D615" s="26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5.75" customHeight="1" x14ac:dyDescent="0.25">
      <c r="A616" s="8"/>
      <c r="B616" s="8"/>
      <c r="C616" s="8"/>
      <c r="D616" s="26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5.75" customHeight="1" x14ac:dyDescent="0.25">
      <c r="A617" s="8"/>
      <c r="B617" s="8"/>
      <c r="C617" s="8"/>
      <c r="D617" s="26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5.75" customHeight="1" x14ac:dyDescent="0.25">
      <c r="A618" s="8"/>
      <c r="B618" s="8"/>
      <c r="C618" s="8"/>
      <c r="D618" s="26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5.75" customHeight="1" x14ac:dyDescent="0.25">
      <c r="A619" s="8"/>
      <c r="B619" s="8"/>
      <c r="C619" s="8"/>
      <c r="D619" s="26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5.75" customHeight="1" x14ac:dyDescent="0.25">
      <c r="A620" s="8"/>
      <c r="B620" s="8"/>
      <c r="C620" s="8"/>
      <c r="D620" s="26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5.75" customHeight="1" x14ac:dyDescent="0.25">
      <c r="A621" s="8"/>
      <c r="B621" s="8"/>
      <c r="C621" s="8"/>
      <c r="D621" s="26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5.75" customHeight="1" x14ac:dyDescent="0.25">
      <c r="A622" s="8"/>
      <c r="B622" s="8"/>
      <c r="C622" s="8"/>
      <c r="D622" s="26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5.75" customHeight="1" x14ac:dyDescent="0.25">
      <c r="A623" s="8"/>
      <c r="B623" s="8"/>
      <c r="C623" s="8"/>
      <c r="D623" s="26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5.75" customHeight="1" x14ac:dyDescent="0.25">
      <c r="A624" s="8"/>
      <c r="B624" s="8"/>
      <c r="C624" s="8"/>
      <c r="D624" s="26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5.75" customHeight="1" x14ac:dyDescent="0.25">
      <c r="A625" s="8"/>
      <c r="B625" s="8"/>
      <c r="C625" s="8"/>
      <c r="D625" s="26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5.75" customHeight="1" x14ac:dyDescent="0.25">
      <c r="A626" s="8"/>
      <c r="B626" s="8"/>
      <c r="C626" s="8"/>
      <c r="D626" s="26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5.75" customHeight="1" x14ac:dyDescent="0.25">
      <c r="A627" s="8"/>
      <c r="B627" s="8"/>
      <c r="C627" s="8"/>
      <c r="D627" s="26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5.75" customHeight="1" x14ac:dyDescent="0.25">
      <c r="A628" s="8"/>
      <c r="B628" s="8"/>
      <c r="C628" s="8"/>
      <c r="D628" s="26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5.75" customHeight="1" x14ac:dyDescent="0.25">
      <c r="A629" s="8"/>
      <c r="B629" s="8"/>
      <c r="C629" s="8"/>
      <c r="D629" s="26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5.75" customHeight="1" x14ac:dyDescent="0.25">
      <c r="A630" s="8"/>
      <c r="B630" s="8"/>
      <c r="C630" s="8"/>
      <c r="D630" s="26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5.75" customHeight="1" x14ac:dyDescent="0.25">
      <c r="A631" s="8"/>
      <c r="B631" s="8"/>
      <c r="C631" s="8"/>
      <c r="D631" s="26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5.75" customHeight="1" x14ac:dyDescent="0.25">
      <c r="A632" s="8"/>
      <c r="B632" s="8"/>
      <c r="C632" s="8"/>
      <c r="D632" s="26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5.75" customHeight="1" x14ac:dyDescent="0.25">
      <c r="A633" s="8"/>
      <c r="B633" s="8"/>
      <c r="C633" s="8"/>
      <c r="D633" s="26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5.75" customHeight="1" x14ac:dyDescent="0.25">
      <c r="A634" s="8"/>
      <c r="B634" s="8"/>
      <c r="C634" s="8"/>
      <c r="D634" s="26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5.75" customHeight="1" x14ac:dyDescent="0.25">
      <c r="A635" s="8"/>
      <c r="B635" s="8"/>
      <c r="C635" s="8"/>
      <c r="D635" s="26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5.75" customHeight="1" x14ac:dyDescent="0.25">
      <c r="A636" s="8"/>
      <c r="B636" s="8"/>
      <c r="C636" s="8"/>
      <c r="D636" s="26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5.75" customHeight="1" x14ac:dyDescent="0.25">
      <c r="A637" s="8"/>
      <c r="B637" s="8"/>
      <c r="C637" s="8"/>
      <c r="D637" s="26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5.75" customHeight="1" x14ac:dyDescent="0.25">
      <c r="A638" s="8"/>
      <c r="B638" s="8"/>
      <c r="C638" s="8"/>
      <c r="D638" s="26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5.75" customHeight="1" x14ac:dyDescent="0.25">
      <c r="A639" s="8"/>
      <c r="B639" s="8"/>
      <c r="C639" s="8"/>
      <c r="D639" s="26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5.75" customHeight="1" x14ac:dyDescent="0.25">
      <c r="A640" s="8"/>
      <c r="B640" s="8"/>
      <c r="C640" s="8"/>
      <c r="D640" s="26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5.75" customHeight="1" x14ac:dyDescent="0.25">
      <c r="A641" s="8"/>
      <c r="B641" s="8"/>
      <c r="C641" s="8"/>
      <c r="D641" s="26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5.75" customHeight="1" x14ac:dyDescent="0.25">
      <c r="A642" s="8"/>
      <c r="B642" s="8"/>
      <c r="C642" s="8"/>
      <c r="D642" s="26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5.75" customHeight="1" x14ac:dyDescent="0.25">
      <c r="A643" s="8"/>
      <c r="B643" s="8"/>
      <c r="C643" s="8"/>
      <c r="D643" s="26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5.75" customHeight="1" x14ac:dyDescent="0.25">
      <c r="A644" s="8"/>
      <c r="B644" s="8"/>
      <c r="C644" s="8"/>
      <c r="D644" s="26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5.75" customHeight="1" x14ac:dyDescent="0.25">
      <c r="A645" s="8"/>
      <c r="B645" s="8"/>
      <c r="C645" s="8"/>
      <c r="D645" s="26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5.75" customHeight="1" x14ac:dyDescent="0.25">
      <c r="A646" s="8"/>
      <c r="B646" s="8"/>
      <c r="C646" s="8"/>
      <c r="D646" s="26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5.75" customHeight="1" x14ac:dyDescent="0.25">
      <c r="A647" s="8"/>
      <c r="B647" s="8"/>
      <c r="C647" s="8"/>
      <c r="D647" s="26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5.75" customHeight="1" x14ac:dyDescent="0.25">
      <c r="A648" s="8"/>
      <c r="B648" s="8"/>
      <c r="C648" s="8"/>
      <c r="D648" s="26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5.75" customHeight="1" x14ac:dyDescent="0.25">
      <c r="A649" s="8"/>
      <c r="B649" s="8"/>
      <c r="C649" s="8"/>
      <c r="D649" s="26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5.75" customHeight="1" x14ac:dyDescent="0.25">
      <c r="A650" s="8"/>
      <c r="B650" s="8"/>
      <c r="C650" s="8"/>
      <c r="D650" s="26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5.75" customHeight="1" x14ac:dyDescent="0.25">
      <c r="A651" s="8"/>
      <c r="B651" s="8"/>
      <c r="C651" s="8"/>
      <c r="D651" s="26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5.75" customHeight="1" x14ac:dyDescent="0.25">
      <c r="A652" s="8"/>
      <c r="B652" s="8"/>
      <c r="C652" s="8"/>
      <c r="D652" s="26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5.75" customHeight="1" x14ac:dyDescent="0.25">
      <c r="A653" s="8"/>
      <c r="B653" s="8"/>
      <c r="C653" s="8"/>
      <c r="D653" s="26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5.75" customHeight="1" x14ac:dyDescent="0.25">
      <c r="A654" s="8"/>
      <c r="B654" s="8"/>
      <c r="C654" s="8"/>
      <c r="D654" s="26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5.75" customHeight="1" x14ac:dyDescent="0.25">
      <c r="A655" s="8"/>
      <c r="B655" s="8"/>
      <c r="C655" s="8"/>
      <c r="D655" s="26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5.75" customHeight="1" x14ac:dyDescent="0.25">
      <c r="A656" s="8"/>
      <c r="B656" s="8"/>
      <c r="C656" s="8"/>
      <c r="D656" s="26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5.75" customHeight="1" x14ac:dyDescent="0.25">
      <c r="A657" s="8"/>
      <c r="B657" s="8"/>
      <c r="C657" s="8"/>
      <c r="D657" s="26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5.75" customHeight="1" x14ac:dyDescent="0.25">
      <c r="A658" s="8"/>
      <c r="B658" s="8"/>
      <c r="C658" s="8"/>
      <c r="D658" s="26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5.75" customHeight="1" x14ac:dyDescent="0.25">
      <c r="A659" s="8"/>
      <c r="B659" s="8"/>
      <c r="C659" s="8"/>
      <c r="D659" s="26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5.75" customHeight="1" x14ac:dyDescent="0.25">
      <c r="A660" s="8"/>
      <c r="B660" s="8"/>
      <c r="C660" s="8"/>
      <c r="D660" s="26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5.75" customHeight="1" x14ac:dyDescent="0.25">
      <c r="A661" s="8"/>
      <c r="B661" s="8"/>
      <c r="C661" s="8"/>
      <c r="D661" s="26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5.75" customHeight="1" x14ac:dyDescent="0.25">
      <c r="A662" s="8"/>
      <c r="B662" s="8"/>
      <c r="C662" s="8"/>
      <c r="D662" s="26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5.75" customHeight="1" x14ac:dyDescent="0.25">
      <c r="A663" s="8"/>
      <c r="B663" s="8"/>
      <c r="C663" s="8"/>
      <c r="D663" s="26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5.75" customHeight="1" x14ac:dyDescent="0.25">
      <c r="A664" s="8"/>
      <c r="B664" s="8"/>
      <c r="C664" s="8"/>
      <c r="D664" s="26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5.75" customHeight="1" x14ac:dyDescent="0.25">
      <c r="A665" s="8"/>
      <c r="B665" s="8"/>
      <c r="C665" s="8"/>
      <c r="D665" s="26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5.75" customHeight="1" x14ac:dyDescent="0.25">
      <c r="A666" s="8"/>
      <c r="B666" s="8"/>
      <c r="C666" s="8"/>
      <c r="D666" s="26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5.75" customHeight="1" x14ac:dyDescent="0.25">
      <c r="A667" s="8"/>
      <c r="B667" s="8"/>
      <c r="C667" s="8"/>
      <c r="D667" s="26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5.75" customHeight="1" x14ac:dyDescent="0.25">
      <c r="A668" s="8"/>
      <c r="B668" s="8"/>
      <c r="C668" s="8"/>
      <c r="D668" s="26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5.75" customHeight="1" x14ac:dyDescent="0.25">
      <c r="A669" s="8"/>
      <c r="B669" s="8"/>
      <c r="C669" s="8"/>
      <c r="D669" s="26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5.75" customHeight="1" x14ac:dyDescent="0.25">
      <c r="A670" s="8"/>
      <c r="B670" s="8"/>
      <c r="C670" s="8"/>
      <c r="D670" s="26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5.75" customHeight="1" x14ac:dyDescent="0.25">
      <c r="A671" s="8"/>
      <c r="B671" s="8"/>
      <c r="C671" s="8"/>
      <c r="D671" s="26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5.75" customHeight="1" x14ac:dyDescent="0.25">
      <c r="A672" s="8"/>
      <c r="B672" s="8"/>
      <c r="C672" s="8"/>
      <c r="D672" s="26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5.75" customHeight="1" x14ac:dyDescent="0.25">
      <c r="A673" s="8"/>
      <c r="B673" s="8"/>
      <c r="C673" s="8"/>
      <c r="D673" s="26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5.75" customHeight="1" x14ac:dyDescent="0.25">
      <c r="A674" s="8"/>
      <c r="B674" s="8"/>
      <c r="C674" s="8"/>
      <c r="D674" s="26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5.75" customHeight="1" x14ac:dyDescent="0.25">
      <c r="A675" s="8"/>
      <c r="B675" s="8"/>
      <c r="C675" s="8"/>
      <c r="D675" s="26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5.75" customHeight="1" x14ac:dyDescent="0.25">
      <c r="A676" s="8"/>
      <c r="B676" s="8"/>
      <c r="C676" s="8"/>
      <c r="D676" s="26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5.75" customHeight="1" x14ac:dyDescent="0.25">
      <c r="A677" s="8"/>
      <c r="B677" s="8"/>
      <c r="C677" s="8"/>
      <c r="D677" s="26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5.75" customHeight="1" x14ac:dyDescent="0.25">
      <c r="A678" s="8"/>
      <c r="B678" s="8"/>
      <c r="C678" s="8"/>
      <c r="D678" s="26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5.75" customHeight="1" x14ac:dyDescent="0.25">
      <c r="A679" s="8"/>
      <c r="B679" s="8"/>
      <c r="C679" s="8"/>
      <c r="D679" s="26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5.75" customHeight="1" x14ac:dyDescent="0.25">
      <c r="A680" s="8"/>
      <c r="B680" s="8"/>
      <c r="C680" s="8"/>
      <c r="D680" s="26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5.75" customHeight="1" x14ac:dyDescent="0.25">
      <c r="A681" s="8"/>
      <c r="B681" s="8"/>
      <c r="C681" s="8"/>
      <c r="D681" s="26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5.75" customHeight="1" x14ac:dyDescent="0.25">
      <c r="A682" s="8"/>
      <c r="B682" s="8"/>
      <c r="C682" s="8"/>
      <c r="D682" s="26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5.75" customHeight="1" x14ac:dyDescent="0.25">
      <c r="A683" s="8"/>
      <c r="B683" s="8"/>
      <c r="C683" s="8"/>
      <c r="D683" s="26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5.75" customHeight="1" x14ac:dyDescent="0.25">
      <c r="A684" s="8"/>
      <c r="B684" s="8"/>
      <c r="C684" s="8"/>
      <c r="D684" s="26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5.75" customHeight="1" x14ac:dyDescent="0.25">
      <c r="A685" s="8"/>
      <c r="B685" s="8"/>
      <c r="C685" s="8"/>
      <c r="D685" s="26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5.75" customHeight="1" x14ac:dyDescent="0.25">
      <c r="A686" s="8"/>
      <c r="B686" s="8"/>
      <c r="C686" s="8"/>
      <c r="D686" s="26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5.75" customHeight="1" x14ac:dyDescent="0.25">
      <c r="A687" s="8"/>
      <c r="B687" s="8"/>
      <c r="C687" s="8"/>
      <c r="D687" s="26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5.75" customHeight="1" x14ac:dyDescent="0.25">
      <c r="A688" s="8"/>
      <c r="B688" s="8"/>
      <c r="C688" s="8"/>
      <c r="D688" s="26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5.75" customHeight="1" x14ac:dyDescent="0.25">
      <c r="A689" s="8"/>
      <c r="B689" s="8"/>
      <c r="C689" s="8"/>
      <c r="D689" s="26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5.75" customHeight="1" x14ac:dyDescent="0.25">
      <c r="A690" s="8"/>
      <c r="B690" s="8"/>
      <c r="C690" s="8"/>
      <c r="D690" s="26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5.75" customHeight="1" x14ac:dyDescent="0.25">
      <c r="A691" s="8"/>
      <c r="B691" s="8"/>
      <c r="C691" s="8"/>
      <c r="D691" s="26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5.75" customHeight="1" x14ac:dyDescent="0.25">
      <c r="A692" s="8"/>
      <c r="B692" s="8"/>
      <c r="C692" s="8"/>
      <c r="D692" s="26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5.75" customHeight="1" x14ac:dyDescent="0.25">
      <c r="A693" s="8"/>
      <c r="B693" s="8"/>
      <c r="C693" s="8"/>
      <c r="D693" s="26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5.75" customHeight="1" x14ac:dyDescent="0.25">
      <c r="A694" s="8"/>
      <c r="B694" s="8"/>
      <c r="C694" s="8"/>
      <c r="D694" s="26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5.75" customHeight="1" x14ac:dyDescent="0.25">
      <c r="A695" s="8"/>
      <c r="B695" s="8"/>
      <c r="C695" s="8"/>
      <c r="D695" s="26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5.75" customHeight="1" x14ac:dyDescent="0.25">
      <c r="A696" s="8"/>
      <c r="B696" s="8"/>
      <c r="C696" s="8"/>
      <c r="D696" s="26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5.75" customHeight="1" x14ac:dyDescent="0.25">
      <c r="A697" s="8"/>
      <c r="B697" s="8"/>
      <c r="C697" s="8"/>
      <c r="D697" s="26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5.75" customHeight="1" x14ac:dyDescent="0.25">
      <c r="A698" s="8"/>
      <c r="B698" s="8"/>
      <c r="C698" s="8"/>
      <c r="D698" s="26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5.75" customHeight="1" x14ac:dyDescent="0.25">
      <c r="A699" s="8"/>
      <c r="B699" s="8"/>
      <c r="C699" s="8"/>
      <c r="D699" s="26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5.75" customHeight="1" x14ac:dyDescent="0.25">
      <c r="A700" s="8"/>
      <c r="B700" s="8"/>
      <c r="C700" s="8"/>
      <c r="D700" s="26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5.75" customHeight="1" x14ac:dyDescent="0.25">
      <c r="A701" s="8"/>
      <c r="B701" s="8"/>
      <c r="C701" s="8"/>
      <c r="D701" s="26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5.75" customHeight="1" x14ac:dyDescent="0.25">
      <c r="A702" s="8"/>
      <c r="B702" s="8"/>
      <c r="C702" s="8"/>
      <c r="D702" s="26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5.75" customHeight="1" x14ac:dyDescent="0.25">
      <c r="A703" s="8"/>
      <c r="B703" s="8"/>
      <c r="C703" s="8"/>
      <c r="D703" s="26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5.75" customHeight="1" x14ac:dyDescent="0.25">
      <c r="A704" s="8"/>
      <c r="B704" s="8"/>
      <c r="C704" s="8"/>
      <c r="D704" s="26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5.75" customHeight="1" x14ac:dyDescent="0.25">
      <c r="A705" s="8"/>
      <c r="B705" s="8"/>
      <c r="C705" s="8"/>
      <c r="D705" s="26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5.75" customHeight="1" x14ac:dyDescent="0.25">
      <c r="A706" s="8"/>
      <c r="B706" s="8"/>
      <c r="C706" s="8"/>
      <c r="D706" s="26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5.75" customHeight="1" x14ac:dyDescent="0.25">
      <c r="A707" s="8"/>
      <c r="B707" s="8"/>
      <c r="C707" s="8"/>
      <c r="D707" s="26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5.75" customHeight="1" x14ac:dyDescent="0.25">
      <c r="A708" s="8"/>
      <c r="B708" s="8"/>
      <c r="C708" s="8"/>
      <c r="D708" s="26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5.75" customHeight="1" x14ac:dyDescent="0.25">
      <c r="A709" s="8"/>
      <c r="B709" s="8"/>
      <c r="C709" s="8"/>
      <c r="D709" s="26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5.75" customHeight="1" x14ac:dyDescent="0.25">
      <c r="A710" s="8"/>
      <c r="B710" s="8"/>
      <c r="C710" s="8"/>
      <c r="D710" s="26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5.75" customHeight="1" x14ac:dyDescent="0.25">
      <c r="A711" s="8"/>
      <c r="B711" s="8"/>
      <c r="C711" s="8"/>
      <c r="D711" s="26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5.75" customHeight="1" x14ac:dyDescent="0.25">
      <c r="A712" s="8"/>
      <c r="B712" s="8"/>
      <c r="C712" s="8"/>
      <c r="D712" s="26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5.75" customHeight="1" x14ac:dyDescent="0.25">
      <c r="A713" s="8"/>
      <c r="B713" s="8"/>
      <c r="C713" s="8"/>
      <c r="D713" s="26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5.75" customHeight="1" x14ac:dyDescent="0.25">
      <c r="A714" s="8"/>
      <c r="B714" s="8"/>
      <c r="C714" s="8"/>
      <c r="D714" s="26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5.75" customHeight="1" x14ac:dyDescent="0.25">
      <c r="A715" s="8"/>
      <c r="B715" s="8"/>
      <c r="C715" s="8"/>
      <c r="D715" s="26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5.75" customHeight="1" x14ac:dyDescent="0.25">
      <c r="A716" s="8"/>
      <c r="B716" s="8"/>
      <c r="C716" s="8"/>
      <c r="D716" s="26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5.75" customHeight="1" x14ac:dyDescent="0.25">
      <c r="A717" s="8"/>
      <c r="B717" s="8"/>
      <c r="C717" s="8"/>
      <c r="D717" s="26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5.75" customHeight="1" x14ac:dyDescent="0.25">
      <c r="A718" s="8"/>
      <c r="B718" s="8"/>
      <c r="C718" s="8"/>
      <c r="D718" s="26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5.75" customHeight="1" x14ac:dyDescent="0.25">
      <c r="A719" s="8"/>
      <c r="B719" s="8"/>
      <c r="C719" s="8"/>
      <c r="D719" s="26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5.75" customHeight="1" x14ac:dyDescent="0.25">
      <c r="A720" s="8"/>
      <c r="B720" s="8"/>
      <c r="C720" s="8"/>
      <c r="D720" s="26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5.75" customHeight="1" x14ac:dyDescent="0.25">
      <c r="A721" s="8"/>
      <c r="B721" s="8"/>
      <c r="C721" s="8"/>
      <c r="D721" s="26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5.75" customHeight="1" x14ac:dyDescent="0.25">
      <c r="A722" s="8"/>
      <c r="B722" s="8"/>
      <c r="C722" s="8"/>
      <c r="D722" s="26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5.75" customHeight="1" x14ac:dyDescent="0.25">
      <c r="A723" s="8"/>
      <c r="B723" s="8"/>
      <c r="C723" s="8"/>
      <c r="D723" s="26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5.75" customHeight="1" x14ac:dyDescent="0.25">
      <c r="A724" s="8"/>
      <c r="B724" s="8"/>
      <c r="C724" s="8"/>
      <c r="D724" s="26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5.75" customHeight="1" x14ac:dyDescent="0.25">
      <c r="A725" s="8"/>
      <c r="B725" s="8"/>
      <c r="C725" s="8"/>
      <c r="D725" s="26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5.75" customHeight="1" x14ac:dyDescent="0.25">
      <c r="A726" s="8"/>
      <c r="B726" s="8"/>
      <c r="C726" s="8"/>
      <c r="D726" s="26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5.75" customHeight="1" x14ac:dyDescent="0.25">
      <c r="A727" s="8"/>
      <c r="B727" s="8"/>
      <c r="C727" s="8"/>
      <c r="D727" s="26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5.75" customHeight="1" x14ac:dyDescent="0.25">
      <c r="A728" s="8"/>
      <c r="B728" s="8"/>
      <c r="C728" s="8"/>
      <c r="D728" s="26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5.75" customHeight="1" x14ac:dyDescent="0.25">
      <c r="A729" s="8"/>
      <c r="B729" s="8"/>
      <c r="C729" s="8"/>
      <c r="D729" s="26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5.75" customHeight="1" x14ac:dyDescent="0.25">
      <c r="A730" s="8"/>
      <c r="B730" s="8"/>
      <c r="C730" s="8"/>
      <c r="D730" s="26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5.75" customHeight="1" x14ac:dyDescent="0.25">
      <c r="A731" s="8"/>
      <c r="B731" s="8"/>
      <c r="C731" s="8"/>
      <c r="D731" s="26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5.75" customHeight="1" x14ac:dyDescent="0.25">
      <c r="A732" s="8"/>
      <c r="B732" s="8"/>
      <c r="C732" s="8"/>
      <c r="D732" s="26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5.75" customHeight="1" x14ac:dyDescent="0.25">
      <c r="A733" s="8"/>
      <c r="B733" s="8"/>
      <c r="C733" s="8"/>
      <c r="D733" s="26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5.75" customHeight="1" x14ac:dyDescent="0.25">
      <c r="A734" s="8"/>
      <c r="B734" s="8"/>
      <c r="C734" s="8"/>
      <c r="D734" s="26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5.75" customHeight="1" x14ac:dyDescent="0.25">
      <c r="A735" s="8"/>
      <c r="B735" s="8"/>
      <c r="C735" s="8"/>
      <c r="D735" s="26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5.75" customHeight="1" x14ac:dyDescent="0.25">
      <c r="A736" s="8"/>
      <c r="B736" s="8"/>
      <c r="C736" s="8"/>
      <c r="D736" s="26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5.75" customHeight="1" x14ac:dyDescent="0.25">
      <c r="A737" s="8"/>
      <c r="B737" s="8"/>
      <c r="C737" s="8"/>
      <c r="D737" s="26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5.75" customHeight="1" x14ac:dyDescent="0.25">
      <c r="A738" s="8"/>
      <c r="B738" s="8"/>
      <c r="C738" s="8"/>
      <c r="D738" s="26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5.75" customHeight="1" x14ac:dyDescent="0.25">
      <c r="A739" s="8"/>
      <c r="B739" s="8"/>
      <c r="C739" s="8"/>
      <c r="D739" s="26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5.75" customHeight="1" x14ac:dyDescent="0.25">
      <c r="A740" s="8"/>
      <c r="B740" s="8"/>
      <c r="C740" s="8"/>
      <c r="D740" s="26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5.75" customHeight="1" x14ac:dyDescent="0.25">
      <c r="A741" s="8"/>
      <c r="B741" s="8"/>
      <c r="C741" s="8"/>
      <c r="D741" s="26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5.75" customHeight="1" x14ac:dyDescent="0.25">
      <c r="A742" s="8"/>
      <c r="B742" s="8"/>
      <c r="C742" s="8"/>
      <c r="D742" s="26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5.75" customHeight="1" x14ac:dyDescent="0.25">
      <c r="A743" s="8"/>
      <c r="B743" s="8"/>
      <c r="C743" s="8"/>
      <c r="D743" s="26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5.75" customHeight="1" x14ac:dyDescent="0.25">
      <c r="A744" s="8"/>
      <c r="B744" s="8"/>
      <c r="C744" s="8"/>
      <c r="D744" s="26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5.75" customHeight="1" x14ac:dyDescent="0.25">
      <c r="A745" s="8"/>
      <c r="B745" s="8"/>
      <c r="C745" s="8"/>
      <c r="D745" s="26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5.75" customHeight="1" x14ac:dyDescent="0.25">
      <c r="A746" s="8"/>
      <c r="B746" s="8"/>
      <c r="C746" s="8"/>
      <c r="D746" s="26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5.75" customHeight="1" x14ac:dyDescent="0.25">
      <c r="A747" s="8"/>
      <c r="B747" s="8"/>
      <c r="C747" s="8"/>
      <c r="D747" s="26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5.75" customHeight="1" x14ac:dyDescent="0.25">
      <c r="A748" s="8"/>
      <c r="B748" s="8"/>
      <c r="C748" s="8"/>
      <c r="D748" s="26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5.75" customHeight="1" x14ac:dyDescent="0.25">
      <c r="A749" s="8"/>
      <c r="B749" s="8"/>
      <c r="C749" s="8"/>
      <c r="D749" s="26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5.75" customHeight="1" x14ac:dyDescent="0.25">
      <c r="A750" s="8"/>
      <c r="B750" s="8"/>
      <c r="C750" s="8"/>
      <c r="D750" s="26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5.75" customHeight="1" x14ac:dyDescent="0.25">
      <c r="A751" s="8"/>
      <c r="B751" s="8"/>
      <c r="C751" s="8"/>
      <c r="D751" s="26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5.75" customHeight="1" x14ac:dyDescent="0.25">
      <c r="A752" s="8"/>
      <c r="B752" s="8"/>
      <c r="C752" s="8"/>
      <c r="D752" s="26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5.75" customHeight="1" x14ac:dyDescent="0.25">
      <c r="A753" s="8"/>
      <c r="B753" s="8"/>
      <c r="C753" s="8"/>
      <c r="D753" s="26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5.75" customHeight="1" x14ac:dyDescent="0.25">
      <c r="A754" s="8"/>
      <c r="B754" s="8"/>
      <c r="C754" s="8"/>
      <c r="D754" s="26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5.75" customHeight="1" x14ac:dyDescent="0.25">
      <c r="A755" s="8"/>
      <c r="B755" s="8"/>
      <c r="C755" s="8"/>
      <c r="D755" s="26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5.75" customHeight="1" x14ac:dyDescent="0.25">
      <c r="A756" s="8"/>
      <c r="B756" s="8"/>
      <c r="C756" s="8"/>
      <c r="D756" s="26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5.75" customHeight="1" x14ac:dyDescent="0.25">
      <c r="A757" s="8"/>
      <c r="B757" s="8"/>
      <c r="C757" s="8"/>
      <c r="D757" s="26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5.75" customHeight="1" x14ac:dyDescent="0.25">
      <c r="A758" s="8"/>
      <c r="B758" s="8"/>
      <c r="C758" s="8"/>
      <c r="D758" s="26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5.75" customHeight="1" x14ac:dyDescent="0.25">
      <c r="A759" s="8"/>
      <c r="B759" s="8"/>
      <c r="C759" s="8"/>
      <c r="D759" s="26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5.75" customHeight="1" x14ac:dyDescent="0.25">
      <c r="A760" s="8"/>
      <c r="B760" s="8"/>
      <c r="C760" s="8"/>
      <c r="D760" s="26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5.75" customHeight="1" x14ac:dyDescent="0.25">
      <c r="A761" s="8"/>
      <c r="B761" s="8"/>
      <c r="C761" s="8"/>
      <c r="D761" s="26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5.75" customHeight="1" x14ac:dyDescent="0.25">
      <c r="A762" s="8"/>
      <c r="B762" s="8"/>
      <c r="C762" s="8"/>
      <c r="D762" s="26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5.75" customHeight="1" x14ac:dyDescent="0.25">
      <c r="A763" s="8"/>
      <c r="B763" s="8"/>
      <c r="C763" s="8"/>
      <c r="D763" s="26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5.75" customHeight="1" x14ac:dyDescent="0.25">
      <c r="A764" s="8"/>
      <c r="B764" s="8"/>
      <c r="C764" s="8"/>
      <c r="D764" s="26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5.75" customHeight="1" x14ac:dyDescent="0.25">
      <c r="A765" s="8"/>
      <c r="B765" s="8"/>
      <c r="C765" s="8"/>
      <c r="D765" s="26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5.75" customHeight="1" x14ac:dyDescent="0.25">
      <c r="A766" s="8"/>
      <c r="B766" s="8"/>
      <c r="C766" s="8"/>
      <c r="D766" s="26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5.75" customHeight="1" x14ac:dyDescent="0.25">
      <c r="A767" s="8"/>
      <c r="B767" s="8"/>
      <c r="C767" s="8"/>
      <c r="D767" s="26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5.75" customHeight="1" x14ac:dyDescent="0.25">
      <c r="A768" s="8"/>
      <c r="B768" s="8"/>
      <c r="C768" s="8"/>
      <c r="D768" s="26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5.75" customHeight="1" x14ac:dyDescent="0.25">
      <c r="A769" s="8"/>
      <c r="B769" s="8"/>
      <c r="C769" s="8"/>
      <c r="D769" s="26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5.75" customHeight="1" x14ac:dyDescent="0.25">
      <c r="A770" s="8"/>
      <c r="B770" s="8"/>
      <c r="C770" s="8"/>
      <c r="D770" s="26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5.75" customHeight="1" x14ac:dyDescent="0.25">
      <c r="A771" s="8"/>
      <c r="B771" s="8"/>
      <c r="C771" s="8"/>
      <c r="D771" s="26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5.75" customHeight="1" x14ac:dyDescent="0.25">
      <c r="A772" s="8"/>
      <c r="B772" s="8"/>
      <c r="C772" s="8"/>
      <c r="D772" s="26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5.75" customHeight="1" x14ac:dyDescent="0.25">
      <c r="A773" s="8"/>
      <c r="B773" s="8"/>
      <c r="C773" s="8"/>
      <c r="D773" s="26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5.75" customHeight="1" x14ac:dyDescent="0.25">
      <c r="A774" s="8"/>
      <c r="B774" s="8"/>
      <c r="C774" s="8"/>
      <c r="D774" s="26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5.75" customHeight="1" x14ac:dyDescent="0.25">
      <c r="A775" s="8"/>
      <c r="B775" s="8"/>
      <c r="C775" s="8"/>
      <c r="D775" s="26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5.75" customHeight="1" x14ac:dyDescent="0.25">
      <c r="A776" s="8"/>
      <c r="B776" s="8"/>
      <c r="C776" s="8"/>
      <c r="D776" s="26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5.75" customHeight="1" x14ac:dyDescent="0.25">
      <c r="A777" s="8"/>
      <c r="B777" s="8"/>
      <c r="C777" s="8"/>
      <c r="D777" s="26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5.75" customHeight="1" x14ac:dyDescent="0.25">
      <c r="A778" s="8"/>
      <c r="B778" s="8"/>
      <c r="C778" s="8"/>
      <c r="D778" s="26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5.75" customHeight="1" x14ac:dyDescent="0.25">
      <c r="A779" s="8"/>
      <c r="B779" s="8"/>
      <c r="C779" s="8"/>
      <c r="D779" s="26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5.75" customHeight="1" x14ac:dyDescent="0.25">
      <c r="A780" s="8"/>
      <c r="B780" s="8"/>
      <c r="C780" s="8"/>
      <c r="D780" s="26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5.75" customHeight="1" x14ac:dyDescent="0.25">
      <c r="A781" s="8"/>
      <c r="B781" s="8"/>
      <c r="C781" s="8"/>
      <c r="D781" s="26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5.75" customHeight="1" x14ac:dyDescent="0.25">
      <c r="A782" s="8"/>
      <c r="B782" s="8"/>
      <c r="C782" s="8"/>
      <c r="D782" s="26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5.75" customHeight="1" x14ac:dyDescent="0.25">
      <c r="A783" s="8"/>
      <c r="B783" s="8"/>
      <c r="C783" s="8"/>
      <c r="D783" s="26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5.75" customHeight="1" x14ac:dyDescent="0.25">
      <c r="A784" s="8"/>
      <c r="B784" s="8"/>
      <c r="C784" s="8"/>
      <c r="D784" s="26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5.75" customHeight="1" x14ac:dyDescent="0.25">
      <c r="A785" s="8"/>
      <c r="B785" s="8"/>
      <c r="C785" s="8"/>
      <c r="D785" s="26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5.75" customHeight="1" x14ac:dyDescent="0.25">
      <c r="A786" s="8"/>
      <c r="B786" s="8"/>
      <c r="C786" s="8"/>
      <c r="D786" s="26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5.75" customHeight="1" x14ac:dyDescent="0.25">
      <c r="A787" s="8"/>
      <c r="B787" s="8"/>
      <c r="C787" s="8"/>
      <c r="D787" s="26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5.75" customHeight="1" x14ac:dyDescent="0.25">
      <c r="A788" s="8"/>
      <c r="B788" s="8"/>
      <c r="C788" s="8"/>
      <c r="D788" s="26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5.75" customHeight="1" x14ac:dyDescent="0.25">
      <c r="A789" s="8"/>
      <c r="B789" s="8"/>
      <c r="C789" s="8"/>
      <c r="D789" s="26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5.75" customHeight="1" x14ac:dyDescent="0.25">
      <c r="A790" s="8"/>
      <c r="B790" s="8"/>
      <c r="C790" s="8"/>
      <c r="D790" s="26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5.75" customHeight="1" x14ac:dyDescent="0.25">
      <c r="A791" s="8"/>
      <c r="B791" s="8"/>
      <c r="C791" s="8"/>
      <c r="D791" s="26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5.75" customHeight="1" x14ac:dyDescent="0.25">
      <c r="A792" s="8"/>
      <c r="B792" s="8"/>
      <c r="C792" s="8"/>
      <c r="D792" s="26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5.75" customHeight="1" x14ac:dyDescent="0.25">
      <c r="A793" s="8"/>
      <c r="B793" s="8"/>
      <c r="C793" s="8"/>
      <c r="D793" s="26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5.75" customHeight="1" x14ac:dyDescent="0.25">
      <c r="A794" s="8"/>
      <c r="B794" s="8"/>
      <c r="C794" s="8"/>
      <c r="D794" s="26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5.75" customHeight="1" x14ac:dyDescent="0.25">
      <c r="A795" s="8"/>
      <c r="B795" s="8"/>
      <c r="C795" s="8"/>
      <c r="D795" s="26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5.75" customHeight="1" x14ac:dyDescent="0.25">
      <c r="A796" s="8"/>
      <c r="B796" s="8"/>
      <c r="C796" s="8"/>
      <c r="D796" s="26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5.75" customHeight="1" x14ac:dyDescent="0.25">
      <c r="A797" s="8"/>
      <c r="B797" s="8"/>
      <c r="C797" s="8"/>
      <c r="D797" s="26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5.75" customHeight="1" x14ac:dyDescent="0.25">
      <c r="A798" s="8"/>
      <c r="B798" s="8"/>
      <c r="C798" s="8"/>
      <c r="D798" s="26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5.75" customHeight="1" x14ac:dyDescent="0.25">
      <c r="A799" s="8"/>
      <c r="B799" s="8"/>
      <c r="C799" s="8"/>
      <c r="D799" s="26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5.75" customHeight="1" x14ac:dyDescent="0.25">
      <c r="A800" s="8"/>
      <c r="B800" s="8"/>
      <c r="C800" s="8"/>
      <c r="D800" s="26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5.75" customHeight="1" x14ac:dyDescent="0.25">
      <c r="A801" s="8"/>
      <c r="B801" s="8"/>
      <c r="C801" s="8"/>
      <c r="D801" s="26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5.75" customHeight="1" x14ac:dyDescent="0.25">
      <c r="A802" s="8"/>
      <c r="B802" s="8"/>
      <c r="C802" s="8"/>
      <c r="D802" s="26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5.75" customHeight="1" x14ac:dyDescent="0.25">
      <c r="A803" s="8"/>
      <c r="B803" s="8"/>
      <c r="C803" s="8"/>
      <c r="D803" s="26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5.75" customHeight="1" x14ac:dyDescent="0.25">
      <c r="A804" s="8"/>
      <c r="B804" s="8"/>
      <c r="C804" s="8"/>
      <c r="D804" s="26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5.75" customHeight="1" x14ac:dyDescent="0.25">
      <c r="A805" s="8"/>
      <c r="B805" s="8"/>
      <c r="C805" s="8"/>
      <c r="D805" s="26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5.75" customHeight="1" x14ac:dyDescent="0.25">
      <c r="A806" s="8"/>
      <c r="B806" s="8"/>
      <c r="C806" s="8"/>
      <c r="D806" s="26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5.75" customHeight="1" x14ac:dyDescent="0.25">
      <c r="A807" s="8"/>
      <c r="B807" s="8"/>
      <c r="C807" s="8"/>
      <c r="D807" s="26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5.75" customHeight="1" x14ac:dyDescent="0.25">
      <c r="A808" s="8"/>
      <c r="B808" s="8"/>
      <c r="C808" s="8"/>
      <c r="D808" s="26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5.75" customHeight="1" x14ac:dyDescent="0.25">
      <c r="A809" s="8"/>
      <c r="B809" s="8"/>
      <c r="C809" s="8"/>
      <c r="D809" s="26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5.75" customHeight="1" x14ac:dyDescent="0.25">
      <c r="A810" s="8"/>
      <c r="B810" s="8"/>
      <c r="C810" s="8"/>
      <c r="D810" s="26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5.75" customHeight="1" x14ac:dyDescent="0.25">
      <c r="A811" s="8"/>
      <c r="B811" s="8"/>
      <c r="C811" s="8"/>
      <c r="D811" s="26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5.75" customHeight="1" x14ac:dyDescent="0.25">
      <c r="A812" s="8"/>
      <c r="B812" s="8"/>
      <c r="C812" s="8"/>
      <c r="D812" s="26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5.75" customHeight="1" x14ac:dyDescent="0.25">
      <c r="A813" s="8"/>
      <c r="B813" s="8"/>
      <c r="C813" s="8"/>
      <c r="D813" s="26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5.75" customHeight="1" x14ac:dyDescent="0.25">
      <c r="A814" s="8"/>
      <c r="B814" s="8"/>
      <c r="C814" s="8"/>
      <c r="D814" s="26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5.75" customHeight="1" x14ac:dyDescent="0.25">
      <c r="A815" s="8"/>
      <c r="B815" s="8"/>
      <c r="C815" s="8"/>
      <c r="D815" s="26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5.75" customHeight="1" x14ac:dyDescent="0.25">
      <c r="A816" s="8"/>
      <c r="B816" s="8"/>
      <c r="C816" s="8"/>
      <c r="D816" s="26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5.75" customHeight="1" x14ac:dyDescent="0.25">
      <c r="A817" s="8"/>
      <c r="B817" s="8"/>
      <c r="C817" s="8"/>
      <c r="D817" s="26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5.75" customHeight="1" x14ac:dyDescent="0.25">
      <c r="A818" s="8"/>
      <c r="B818" s="8"/>
      <c r="C818" s="8"/>
      <c r="D818" s="26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5.75" customHeight="1" x14ac:dyDescent="0.25">
      <c r="A819" s="8"/>
      <c r="B819" s="8"/>
      <c r="C819" s="8"/>
      <c r="D819" s="26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5.75" customHeight="1" x14ac:dyDescent="0.25">
      <c r="A820" s="8"/>
      <c r="B820" s="8"/>
      <c r="C820" s="8"/>
      <c r="D820" s="26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5.75" customHeight="1" x14ac:dyDescent="0.25">
      <c r="A821" s="8"/>
      <c r="B821" s="8"/>
      <c r="C821" s="8"/>
      <c r="D821" s="26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5.75" customHeight="1" x14ac:dyDescent="0.25">
      <c r="A822" s="8"/>
      <c r="B822" s="8"/>
      <c r="C822" s="8"/>
      <c r="D822" s="26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5.75" customHeight="1" x14ac:dyDescent="0.25">
      <c r="A823" s="8"/>
      <c r="B823" s="8"/>
      <c r="C823" s="8"/>
      <c r="D823" s="26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5.75" customHeight="1" x14ac:dyDescent="0.25">
      <c r="A824" s="8"/>
      <c r="B824" s="8"/>
      <c r="C824" s="8"/>
      <c r="D824" s="26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5.75" customHeight="1" x14ac:dyDescent="0.25">
      <c r="A825" s="8"/>
      <c r="B825" s="8"/>
      <c r="C825" s="8"/>
      <c r="D825" s="26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5.75" customHeight="1" x14ac:dyDescent="0.25">
      <c r="A826" s="8"/>
      <c r="B826" s="8"/>
      <c r="C826" s="8"/>
      <c r="D826" s="26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5.75" customHeight="1" x14ac:dyDescent="0.25">
      <c r="A827" s="8"/>
      <c r="B827" s="8"/>
      <c r="C827" s="8"/>
      <c r="D827" s="26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5.75" customHeight="1" x14ac:dyDescent="0.25">
      <c r="A828" s="8"/>
      <c r="B828" s="8"/>
      <c r="C828" s="8"/>
      <c r="D828" s="26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5.75" customHeight="1" x14ac:dyDescent="0.25">
      <c r="A829" s="8"/>
      <c r="B829" s="8"/>
      <c r="C829" s="8"/>
      <c r="D829" s="26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5.75" customHeight="1" x14ac:dyDescent="0.25">
      <c r="A830" s="8"/>
      <c r="B830" s="8"/>
      <c r="C830" s="8"/>
      <c r="D830" s="26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5.75" customHeight="1" x14ac:dyDescent="0.25">
      <c r="A831" s="8"/>
      <c r="B831" s="8"/>
      <c r="C831" s="8"/>
      <c r="D831" s="26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5.75" customHeight="1" x14ac:dyDescent="0.25">
      <c r="A832" s="8"/>
      <c r="B832" s="8"/>
      <c r="C832" s="8"/>
      <c r="D832" s="26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5.75" customHeight="1" x14ac:dyDescent="0.25">
      <c r="A833" s="8"/>
      <c r="B833" s="8"/>
      <c r="C833" s="8"/>
      <c r="D833" s="26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5.75" customHeight="1" x14ac:dyDescent="0.25">
      <c r="A834" s="8"/>
      <c r="B834" s="8"/>
      <c r="C834" s="8"/>
      <c r="D834" s="26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5.75" customHeight="1" x14ac:dyDescent="0.25">
      <c r="A835" s="8"/>
      <c r="B835" s="8"/>
      <c r="C835" s="8"/>
      <c r="D835" s="26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5.75" customHeight="1" x14ac:dyDescent="0.25">
      <c r="A836" s="8"/>
      <c r="B836" s="8"/>
      <c r="C836" s="8"/>
      <c r="D836" s="26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5.75" customHeight="1" x14ac:dyDescent="0.25">
      <c r="A837" s="8"/>
      <c r="B837" s="8"/>
      <c r="C837" s="8"/>
      <c r="D837" s="26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5.75" customHeight="1" x14ac:dyDescent="0.25">
      <c r="A838" s="8"/>
      <c r="B838" s="8"/>
      <c r="C838" s="8"/>
      <c r="D838" s="26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5.75" customHeight="1" x14ac:dyDescent="0.25">
      <c r="A839" s="8"/>
      <c r="B839" s="8"/>
      <c r="C839" s="8"/>
      <c r="D839" s="26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5.75" customHeight="1" x14ac:dyDescent="0.25">
      <c r="A840" s="8"/>
      <c r="B840" s="8"/>
      <c r="C840" s="8"/>
      <c r="D840" s="26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5.75" customHeight="1" x14ac:dyDescent="0.25">
      <c r="A841" s="8"/>
      <c r="B841" s="8"/>
      <c r="C841" s="8"/>
      <c r="D841" s="26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5.75" customHeight="1" x14ac:dyDescent="0.25">
      <c r="A842" s="8"/>
      <c r="B842" s="8"/>
      <c r="C842" s="8"/>
      <c r="D842" s="26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5.75" customHeight="1" x14ac:dyDescent="0.25">
      <c r="A843" s="8"/>
      <c r="B843" s="8"/>
      <c r="C843" s="8"/>
      <c r="D843" s="26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5.75" customHeight="1" x14ac:dyDescent="0.25">
      <c r="A844" s="8"/>
      <c r="B844" s="8"/>
      <c r="C844" s="8"/>
      <c r="D844" s="26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5.75" customHeight="1" x14ac:dyDescent="0.25">
      <c r="A845" s="8"/>
      <c r="B845" s="8"/>
      <c r="C845" s="8"/>
      <c r="D845" s="26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5.75" customHeight="1" x14ac:dyDescent="0.25">
      <c r="A846" s="8"/>
      <c r="B846" s="8"/>
      <c r="C846" s="8"/>
      <c r="D846" s="26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5.75" customHeight="1" x14ac:dyDescent="0.25">
      <c r="A847" s="8"/>
      <c r="B847" s="8"/>
      <c r="C847" s="8"/>
      <c r="D847" s="26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5.75" customHeight="1" x14ac:dyDescent="0.25">
      <c r="A848" s="8"/>
      <c r="B848" s="8"/>
      <c r="C848" s="8"/>
      <c r="D848" s="26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5.75" customHeight="1" x14ac:dyDescent="0.25">
      <c r="A849" s="8"/>
      <c r="B849" s="8"/>
      <c r="C849" s="8"/>
      <c r="D849" s="26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5.75" customHeight="1" x14ac:dyDescent="0.25">
      <c r="A850" s="8"/>
      <c r="B850" s="8"/>
      <c r="C850" s="8"/>
      <c r="D850" s="26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5.75" customHeight="1" x14ac:dyDescent="0.25">
      <c r="A851" s="8"/>
      <c r="B851" s="8"/>
      <c r="C851" s="8"/>
      <c r="D851" s="26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5.75" customHeight="1" x14ac:dyDescent="0.25">
      <c r="A852" s="8"/>
      <c r="B852" s="8"/>
      <c r="C852" s="8"/>
      <c r="D852" s="26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5.75" customHeight="1" x14ac:dyDescent="0.25">
      <c r="A853" s="8"/>
      <c r="B853" s="8"/>
      <c r="C853" s="8"/>
      <c r="D853" s="26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5.75" customHeight="1" x14ac:dyDescent="0.25">
      <c r="A854" s="8"/>
      <c r="B854" s="8"/>
      <c r="C854" s="8"/>
      <c r="D854" s="26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5.75" customHeight="1" x14ac:dyDescent="0.25">
      <c r="A855" s="8"/>
      <c r="B855" s="8"/>
      <c r="C855" s="8"/>
      <c r="D855" s="26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5.75" customHeight="1" x14ac:dyDescent="0.25">
      <c r="A856" s="8"/>
      <c r="B856" s="8"/>
      <c r="C856" s="8"/>
      <c r="D856" s="26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5.75" customHeight="1" x14ac:dyDescent="0.25">
      <c r="A857" s="8"/>
      <c r="B857" s="8"/>
      <c r="C857" s="8"/>
      <c r="D857" s="26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5.75" customHeight="1" x14ac:dyDescent="0.25">
      <c r="A858" s="8"/>
      <c r="B858" s="8"/>
      <c r="C858" s="8"/>
      <c r="D858" s="26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5.75" customHeight="1" x14ac:dyDescent="0.25">
      <c r="A859" s="8"/>
      <c r="B859" s="8"/>
      <c r="C859" s="8"/>
      <c r="D859" s="26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5.75" customHeight="1" x14ac:dyDescent="0.25">
      <c r="A860" s="8"/>
      <c r="B860" s="8"/>
      <c r="C860" s="8"/>
      <c r="D860" s="26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5.75" customHeight="1" x14ac:dyDescent="0.25">
      <c r="A861" s="8"/>
      <c r="B861" s="8"/>
      <c r="C861" s="8"/>
      <c r="D861" s="26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5.75" customHeight="1" x14ac:dyDescent="0.25">
      <c r="A862" s="8"/>
      <c r="B862" s="8"/>
      <c r="C862" s="8"/>
      <c r="D862" s="26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5.75" customHeight="1" x14ac:dyDescent="0.25">
      <c r="A863" s="8"/>
      <c r="B863" s="8"/>
      <c r="C863" s="8"/>
      <c r="D863" s="26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5.75" customHeight="1" x14ac:dyDescent="0.25">
      <c r="A864" s="8"/>
      <c r="B864" s="8"/>
      <c r="C864" s="8"/>
      <c r="D864" s="26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5.75" customHeight="1" x14ac:dyDescent="0.25">
      <c r="A865" s="8"/>
      <c r="B865" s="8"/>
      <c r="C865" s="8"/>
      <c r="D865" s="26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5.75" customHeight="1" x14ac:dyDescent="0.25">
      <c r="A866" s="8"/>
      <c r="B866" s="8"/>
      <c r="C866" s="8"/>
      <c r="D866" s="26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5.75" customHeight="1" x14ac:dyDescent="0.25">
      <c r="A867" s="8"/>
      <c r="B867" s="8"/>
      <c r="C867" s="8"/>
      <c r="D867" s="26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5.75" customHeight="1" x14ac:dyDescent="0.25">
      <c r="A868" s="8"/>
      <c r="B868" s="8"/>
      <c r="C868" s="8"/>
      <c r="D868" s="26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5.75" customHeight="1" x14ac:dyDescent="0.25">
      <c r="A869" s="8"/>
      <c r="B869" s="8"/>
      <c r="C869" s="8"/>
      <c r="D869" s="26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5.75" customHeight="1" x14ac:dyDescent="0.25">
      <c r="A870" s="8"/>
      <c r="B870" s="8"/>
      <c r="C870" s="8"/>
      <c r="D870" s="26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5.75" customHeight="1" x14ac:dyDescent="0.25">
      <c r="A871" s="8"/>
      <c r="B871" s="8"/>
      <c r="C871" s="8"/>
      <c r="D871" s="26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5.75" customHeight="1" x14ac:dyDescent="0.25">
      <c r="A872" s="8"/>
      <c r="B872" s="8"/>
      <c r="C872" s="8"/>
      <c r="D872" s="26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5.75" customHeight="1" x14ac:dyDescent="0.25">
      <c r="A873" s="8"/>
      <c r="B873" s="8"/>
      <c r="C873" s="8"/>
      <c r="D873" s="26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5.75" customHeight="1" x14ac:dyDescent="0.25">
      <c r="A874" s="8"/>
      <c r="B874" s="8"/>
      <c r="C874" s="8"/>
      <c r="D874" s="26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5.75" customHeight="1" x14ac:dyDescent="0.25">
      <c r="A875" s="8"/>
      <c r="B875" s="8"/>
      <c r="C875" s="8"/>
      <c r="D875" s="26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5.75" customHeight="1" x14ac:dyDescent="0.25">
      <c r="A876" s="8"/>
      <c r="B876" s="8"/>
      <c r="C876" s="8"/>
      <c r="D876" s="26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5.75" customHeight="1" x14ac:dyDescent="0.25">
      <c r="A877" s="8"/>
      <c r="B877" s="8"/>
      <c r="C877" s="8"/>
      <c r="D877" s="26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5.75" customHeight="1" x14ac:dyDescent="0.25">
      <c r="A878" s="8"/>
      <c r="B878" s="8"/>
      <c r="C878" s="8"/>
      <c r="D878" s="26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5.75" customHeight="1" x14ac:dyDescent="0.25">
      <c r="A879" s="8"/>
      <c r="B879" s="8"/>
      <c r="C879" s="8"/>
      <c r="D879" s="26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5.75" customHeight="1" x14ac:dyDescent="0.25">
      <c r="A880" s="8"/>
      <c r="B880" s="8"/>
      <c r="C880" s="8"/>
      <c r="D880" s="26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5.75" customHeight="1" x14ac:dyDescent="0.25">
      <c r="A881" s="8"/>
      <c r="B881" s="8"/>
      <c r="C881" s="8"/>
      <c r="D881" s="26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5.75" customHeight="1" x14ac:dyDescent="0.25">
      <c r="A882" s="8"/>
      <c r="B882" s="8"/>
      <c r="C882" s="8"/>
      <c r="D882" s="26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5.75" customHeight="1" x14ac:dyDescent="0.25">
      <c r="A883" s="8"/>
      <c r="B883" s="8"/>
      <c r="C883" s="8"/>
      <c r="D883" s="26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5.75" customHeight="1" x14ac:dyDescent="0.25">
      <c r="A884" s="8"/>
      <c r="B884" s="8"/>
      <c r="C884" s="8"/>
      <c r="D884" s="26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5.75" customHeight="1" x14ac:dyDescent="0.25">
      <c r="A885" s="8"/>
      <c r="B885" s="8"/>
      <c r="C885" s="8"/>
      <c r="D885" s="26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5.75" customHeight="1" x14ac:dyDescent="0.25">
      <c r="A886" s="8"/>
      <c r="B886" s="8"/>
      <c r="C886" s="8"/>
      <c r="D886" s="26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5.75" customHeight="1" x14ac:dyDescent="0.25">
      <c r="A887" s="8"/>
      <c r="B887" s="8"/>
      <c r="C887" s="8"/>
      <c r="D887" s="26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5.75" customHeight="1" x14ac:dyDescent="0.25">
      <c r="A888" s="8"/>
      <c r="B888" s="8"/>
      <c r="C888" s="8"/>
      <c r="D888" s="26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5.75" customHeight="1" x14ac:dyDescent="0.25">
      <c r="A889" s="8"/>
      <c r="B889" s="8"/>
      <c r="C889" s="8"/>
      <c r="D889" s="26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5.75" customHeight="1" x14ac:dyDescent="0.25">
      <c r="A890" s="8"/>
      <c r="B890" s="8"/>
      <c r="C890" s="8"/>
      <c r="D890" s="26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5.75" customHeight="1" x14ac:dyDescent="0.25">
      <c r="A891" s="8"/>
      <c r="B891" s="8"/>
      <c r="C891" s="8"/>
      <c r="D891" s="26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5.75" customHeight="1" x14ac:dyDescent="0.25">
      <c r="A892" s="8"/>
      <c r="B892" s="8"/>
      <c r="C892" s="8"/>
      <c r="D892" s="26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5.75" customHeight="1" x14ac:dyDescent="0.25">
      <c r="A893" s="8"/>
      <c r="B893" s="8"/>
      <c r="C893" s="8"/>
      <c r="D893" s="26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5.75" customHeight="1" x14ac:dyDescent="0.25">
      <c r="A894" s="8"/>
      <c r="B894" s="8"/>
      <c r="C894" s="8"/>
      <c r="D894" s="26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5.75" customHeight="1" x14ac:dyDescent="0.25">
      <c r="A895" s="8"/>
      <c r="B895" s="8"/>
      <c r="C895" s="8"/>
      <c r="D895" s="26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5.75" customHeight="1" x14ac:dyDescent="0.25">
      <c r="A896" s="8"/>
      <c r="B896" s="8"/>
      <c r="C896" s="8"/>
      <c r="D896" s="26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5.75" customHeight="1" x14ac:dyDescent="0.25">
      <c r="A897" s="8"/>
      <c r="B897" s="8"/>
      <c r="C897" s="8"/>
      <c r="D897" s="26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5.75" customHeight="1" x14ac:dyDescent="0.25">
      <c r="A898" s="8"/>
      <c r="B898" s="8"/>
      <c r="C898" s="8"/>
      <c r="D898" s="26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5.75" customHeight="1" x14ac:dyDescent="0.25">
      <c r="A899" s="8"/>
      <c r="B899" s="8"/>
      <c r="C899" s="8"/>
      <c r="D899" s="26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5.75" customHeight="1" x14ac:dyDescent="0.25">
      <c r="A900" s="8"/>
      <c r="B900" s="8"/>
      <c r="C900" s="8"/>
      <c r="D900" s="26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5.75" customHeight="1" x14ac:dyDescent="0.25">
      <c r="A901" s="8"/>
      <c r="B901" s="8"/>
      <c r="C901" s="8"/>
      <c r="D901" s="26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5.75" customHeight="1" x14ac:dyDescent="0.25">
      <c r="A902" s="8"/>
      <c r="B902" s="8"/>
      <c r="C902" s="8"/>
      <c r="D902" s="26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5.75" customHeight="1" x14ac:dyDescent="0.25">
      <c r="A903" s="8"/>
      <c r="B903" s="8"/>
      <c r="C903" s="8"/>
      <c r="D903" s="26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5.75" customHeight="1" x14ac:dyDescent="0.25">
      <c r="A904" s="8"/>
      <c r="B904" s="8"/>
      <c r="C904" s="8"/>
      <c r="D904" s="26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5.75" customHeight="1" x14ac:dyDescent="0.25">
      <c r="A905" s="8"/>
      <c r="B905" s="8"/>
      <c r="C905" s="8"/>
      <c r="D905" s="26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5.75" customHeight="1" x14ac:dyDescent="0.25">
      <c r="A906" s="8"/>
      <c r="B906" s="8"/>
      <c r="C906" s="8"/>
      <c r="D906" s="26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5.75" customHeight="1" x14ac:dyDescent="0.25">
      <c r="A907" s="8"/>
      <c r="B907" s="8"/>
      <c r="C907" s="8"/>
      <c r="D907" s="26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5.75" customHeight="1" x14ac:dyDescent="0.25">
      <c r="A908" s="8"/>
      <c r="B908" s="8"/>
      <c r="C908" s="8"/>
      <c r="D908" s="26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5.75" customHeight="1" x14ac:dyDescent="0.25">
      <c r="A909" s="8"/>
      <c r="B909" s="8"/>
      <c r="C909" s="8"/>
      <c r="D909" s="26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5.75" customHeight="1" x14ac:dyDescent="0.25">
      <c r="A910" s="8"/>
      <c r="B910" s="8"/>
      <c r="C910" s="8"/>
      <c r="D910" s="26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5.75" customHeight="1" x14ac:dyDescent="0.25">
      <c r="A911" s="8"/>
      <c r="B911" s="8"/>
      <c r="C911" s="8"/>
      <c r="D911" s="26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5.75" customHeight="1" x14ac:dyDescent="0.25">
      <c r="A912" s="8"/>
      <c r="B912" s="8"/>
      <c r="C912" s="8"/>
      <c r="D912" s="26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5.75" customHeight="1" x14ac:dyDescent="0.25">
      <c r="A913" s="8"/>
      <c r="B913" s="8"/>
      <c r="C913" s="8"/>
      <c r="D913" s="26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5.75" customHeight="1" x14ac:dyDescent="0.25">
      <c r="A914" s="8"/>
      <c r="B914" s="8"/>
      <c r="C914" s="8"/>
      <c r="D914" s="26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5.75" customHeight="1" x14ac:dyDescent="0.25">
      <c r="A915" s="8"/>
      <c r="B915" s="8"/>
      <c r="C915" s="8"/>
      <c r="D915" s="26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5.75" customHeight="1" x14ac:dyDescent="0.25">
      <c r="A916" s="8"/>
      <c r="B916" s="8"/>
      <c r="C916" s="8"/>
      <c r="D916" s="26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5.75" customHeight="1" x14ac:dyDescent="0.25">
      <c r="A917" s="8"/>
      <c r="B917" s="8"/>
      <c r="C917" s="8"/>
      <c r="D917" s="26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5.75" customHeight="1" x14ac:dyDescent="0.25">
      <c r="A918" s="8"/>
      <c r="B918" s="8"/>
      <c r="C918" s="8"/>
      <c r="D918" s="26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5.75" customHeight="1" x14ac:dyDescent="0.25">
      <c r="A919" s="8"/>
      <c r="B919" s="8"/>
      <c r="C919" s="8"/>
      <c r="D919" s="26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5.75" customHeight="1" x14ac:dyDescent="0.25">
      <c r="A920" s="8"/>
      <c r="B920" s="8"/>
      <c r="C920" s="8"/>
      <c r="D920" s="26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5.75" customHeight="1" x14ac:dyDescent="0.25">
      <c r="A921" s="8"/>
      <c r="B921" s="8"/>
      <c r="C921" s="8"/>
      <c r="D921" s="26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5.75" customHeight="1" x14ac:dyDescent="0.25">
      <c r="A922" s="8"/>
      <c r="B922" s="8"/>
      <c r="C922" s="8"/>
      <c r="D922" s="26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5.75" customHeight="1" x14ac:dyDescent="0.25">
      <c r="A923" s="8"/>
      <c r="B923" s="8"/>
      <c r="C923" s="8"/>
      <c r="D923" s="26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5.75" customHeight="1" x14ac:dyDescent="0.25">
      <c r="A924" s="8"/>
      <c r="B924" s="8"/>
      <c r="C924" s="8"/>
      <c r="D924" s="26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5.75" customHeight="1" x14ac:dyDescent="0.25">
      <c r="A925" s="8"/>
      <c r="B925" s="8"/>
      <c r="C925" s="8"/>
      <c r="D925" s="26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5.75" customHeight="1" x14ac:dyDescent="0.25">
      <c r="A926" s="8"/>
      <c r="B926" s="8"/>
      <c r="C926" s="8"/>
      <c r="D926" s="26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5.75" customHeight="1" x14ac:dyDescent="0.25">
      <c r="A927" s="8"/>
      <c r="B927" s="8"/>
      <c r="C927" s="8"/>
      <c r="D927" s="26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5.75" customHeight="1" x14ac:dyDescent="0.25">
      <c r="A928" s="8"/>
      <c r="B928" s="8"/>
      <c r="C928" s="8"/>
      <c r="D928" s="26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5.75" customHeight="1" x14ac:dyDescent="0.25">
      <c r="A929" s="8"/>
      <c r="B929" s="8"/>
      <c r="C929" s="8"/>
      <c r="D929" s="26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5.75" customHeight="1" x14ac:dyDescent="0.25">
      <c r="A930" s="8"/>
      <c r="B930" s="8"/>
      <c r="C930" s="8"/>
      <c r="D930" s="26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5.75" customHeight="1" x14ac:dyDescent="0.25">
      <c r="A931" s="8"/>
      <c r="B931" s="8"/>
      <c r="C931" s="8"/>
      <c r="D931" s="26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5.75" customHeight="1" x14ac:dyDescent="0.25">
      <c r="A932" s="8"/>
      <c r="B932" s="8"/>
      <c r="C932" s="8"/>
      <c r="D932" s="26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5.75" customHeight="1" x14ac:dyDescent="0.25">
      <c r="A933" s="8"/>
      <c r="B933" s="8"/>
      <c r="C933" s="8"/>
      <c r="D933" s="26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5.75" customHeight="1" x14ac:dyDescent="0.25">
      <c r="A934" s="8"/>
      <c r="B934" s="8"/>
      <c r="C934" s="8"/>
      <c r="D934" s="26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5.75" customHeight="1" x14ac:dyDescent="0.25">
      <c r="A935" s="8"/>
      <c r="B935" s="8"/>
      <c r="C935" s="8"/>
      <c r="D935" s="26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5.75" customHeight="1" x14ac:dyDescent="0.25">
      <c r="A936" s="8"/>
      <c r="B936" s="8"/>
      <c r="C936" s="8"/>
      <c r="D936" s="26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5.75" customHeight="1" x14ac:dyDescent="0.25">
      <c r="A937" s="8"/>
      <c r="B937" s="8"/>
      <c r="C937" s="8"/>
      <c r="D937" s="26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5.75" customHeight="1" x14ac:dyDescent="0.25">
      <c r="A938" s="8"/>
      <c r="B938" s="8"/>
      <c r="C938" s="8"/>
      <c r="D938" s="26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5.75" customHeight="1" x14ac:dyDescent="0.25">
      <c r="A939" s="8"/>
      <c r="B939" s="8"/>
      <c r="C939" s="8"/>
      <c r="D939" s="26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5.75" customHeight="1" x14ac:dyDescent="0.25">
      <c r="A940" s="8"/>
      <c r="B940" s="8"/>
      <c r="C940" s="8"/>
      <c r="D940" s="26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5.75" customHeight="1" x14ac:dyDescent="0.25">
      <c r="A941" s="8"/>
      <c r="B941" s="8"/>
      <c r="C941" s="8"/>
      <c r="D941" s="26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5.75" customHeight="1" x14ac:dyDescent="0.25">
      <c r="A942" s="8"/>
      <c r="B942" s="8"/>
      <c r="C942" s="8"/>
      <c r="D942" s="26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5.75" customHeight="1" x14ac:dyDescent="0.25">
      <c r="A943" s="8"/>
      <c r="B943" s="8"/>
      <c r="C943" s="8"/>
      <c r="D943" s="26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5.75" customHeight="1" x14ac:dyDescent="0.25">
      <c r="A944" s="8"/>
      <c r="B944" s="8"/>
      <c r="C944" s="8"/>
      <c r="D944" s="26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5.75" customHeight="1" x14ac:dyDescent="0.25">
      <c r="A945" s="8"/>
      <c r="B945" s="8"/>
      <c r="C945" s="8"/>
      <c r="D945" s="26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5.75" customHeight="1" x14ac:dyDescent="0.25">
      <c r="A946" s="8"/>
      <c r="B946" s="8"/>
      <c r="C946" s="8"/>
      <c r="D946" s="26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5.75" customHeight="1" x14ac:dyDescent="0.25">
      <c r="A947" s="8"/>
      <c r="B947" s="8"/>
      <c r="C947" s="8"/>
      <c r="D947" s="26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5.75" customHeight="1" x14ac:dyDescent="0.25">
      <c r="A948" s="8"/>
      <c r="B948" s="8"/>
      <c r="C948" s="8"/>
      <c r="D948" s="26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5.75" customHeight="1" x14ac:dyDescent="0.25">
      <c r="A949" s="8"/>
      <c r="B949" s="8"/>
      <c r="C949" s="8"/>
      <c r="D949" s="26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5.75" customHeight="1" x14ac:dyDescent="0.25">
      <c r="A950" s="8"/>
      <c r="B950" s="8"/>
      <c r="C950" s="8"/>
      <c r="D950" s="26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5.75" customHeight="1" x14ac:dyDescent="0.25">
      <c r="A951" s="8"/>
      <c r="B951" s="8"/>
      <c r="C951" s="8"/>
      <c r="D951" s="26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5.75" customHeight="1" x14ac:dyDescent="0.25">
      <c r="A952" s="8"/>
      <c r="B952" s="8"/>
      <c r="C952" s="8"/>
      <c r="D952" s="26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5.75" customHeight="1" x14ac:dyDescent="0.25">
      <c r="A953" s="8"/>
      <c r="B953" s="8"/>
      <c r="C953" s="8"/>
      <c r="D953" s="26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5.75" customHeight="1" x14ac:dyDescent="0.25">
      <c r="A954" s="8"/>
      <c r="B954" s="8"/>
      <c r="C954" s="8"/>
      <c r="D954" s="26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5.75" customHeight="1" x14ac:dyDescent="0.25">
      <c r="A955" s="8"/>
      <c r="B955" s="8"/>
      <c r="C955" s="8"/>
      <c r="D955" s="26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5.75" customHeight="1" x14ac:dyDescent="0.25">
      <c r="A956" s="8"/>
      <c r="B956" s="8"/>
      <c r="C956" s="8"/>
      <c r="D956" s="26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5.75" customHeight="1" x14ac:dyDescent="0.25">
      <c r="A957" s="8"/>
      <c r="B957" s="8"/>
      <c r="C957" s="8"/>
      <c r="D957" s="26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5.75" customHeight="1" x14ac:dyDescent="0.25">
      <c r="A958" s="8"/>
      <c r="B958" s="8"/>
      <c r="C958" s="8"/>
      <c r="D958" s="26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5.75" customHeight="1" x14ac:dyDescent="0.25">
      <c r="A959" s="8"/>
      <c r="B959" s="8"/>
      <c r="C959" s="8"/>
      <c r="D959" s="26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5.75" customHeight="1" x14ac:dyDescent="0.25">
      <c r="A960" s="8"/>
      <c r="B960" s="8"/>
      <c r="C960" s="8"/>
      <c r="D960" s="26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5.75" customHeight="1" x14ac:dyDescent="0.25">
      <c r="A961" s="8"/>
      <c r="B961" s="8"/>
      <c r="C961" s="8"/>
      <c r="D961" s="26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5.75" customHeight="1" x14ac:dyDescent="0.25">
      <c r="A962" s="8"/>
      <c r="B962" s="8"/>
      <c r="C962" s="8"/>
      <c r="D962" s="26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5.75" customHeight="1" x14ac:dyDescent="0.25">
      <c r="A963" s="8"/>
      <c r="B963" s="8"/>
      <c r="C963" s="8"/>
      <c r="D963" s="26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5.75" customHeight="1" x14ac:dyDescent="0.25">
      <c r="A964" s="8"/>
      <c r="B964" s="8"/>
      <c r="C964" s="8"/>
      <c r="D964" s="26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5.75" customHeight="1" x14ac:dyDescent="0.25">
      <c r="A965" s="8"/>
      <c r="B965" s="8"/>
      <c r="C965" s="8"/>
      <c r="D965" s="26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5.75" customHeight="1" x14ac:dyDescent="0.25">
      <c r="A966" s="8"/>
      <c r="B966" s="8"/>
      <c r="C966" s="8"/>
      <c r="D966" s="26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5.75" customHeight="1" x14ac:dyDescent="0.25">
      <c r="A967" s="8"/>
      <c r="B967" s="8"/>
      <c r="C967" s="8"/>
      <c r="D967" s="26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5.75" customHeight="1" x14ac:dyDescent="0.25">
      <c r="A968" s="8"/>
      <c r="B968" s="8"/>
      <c r="C968" s="8"/>
      <c r="D968" s="26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5.75" customHeight="1" x14ac:dyDescent="0.25">
      <c r="A969" s="8"/>
      <c r="B969" s="8"/>
      <c r="C969" s="8"/>
      <c r="D969" s="26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5.75" customHeight="1" x14ac:dyDescent="0.25">
      <c r="A970" s="8"/>
      <c r="B970" s="8"/>
      <c r="C970" s="8"/>
      <c r="D970" s="26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5.75" customHeight="1" x14ac:dyDescent="0.25">
      <c r="A971" s="8"/>
      <c r="B971" s="8"/>
      <c r="C971" s="8"/>
      <c r="D971" s="26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5.75" customHeight="1" x14ac:dyDescent="0.25">
      <c r="A972" s="8"/>
      <c r="B972" s="8"/>
      <c r="C972" s="8"/>
      <c r="D972" s="26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5.75" customHeight="1" x14ac:dyDescent="0.25">
      <c r="A973" s="8"/>
      <c r="B973" s="8"/>
      <c r="C973" s="8"/>
      <c r="D973" s="26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5.75" customHeight="1" x14ac:dyDescent="0.25">
      <c r="A974" s="8"/>
      <c r="B974" s="8"/>
      <c r="C974" s="8"/>
      <c r="D974" s="26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5.75" customHeight="1" x14ac:dyDescent="0.25">
      <c r="A975" s="8"/>
      <c r="B975" s="8"/>
      <c r="C975" s="8"/>
      <c r="D975" s="26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5.75" customHeight="1" x14ac:dyDescent="0.25">
      <c r="A976" s="8"/>
      <c r="B976" s="8"/>
      <c r="C976" s="8"/>
      <c r="D976" s="26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5.75" customHeight="1" x14ac:dyDescent="0.25">
      <c r="A977" s="8"/>
      <c r="B977" s="8"/>
      <c r="C977" s="8"/>
      <c r="D977" s="26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5.75" customHeight="1" x14ac:dyDescent="0.25">
      <c r="A978" s="8"/>
      <c r="B978" s="8"/>
      <c r="C978" s="8"/>
      <c r="D978" s="26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5.75" customHeight="1" x14ac:dyDescent="0.25">
      <c r="A979" s="8"/>
      <c r="B979" s="8"/>
      <c r="C979" s="8"/>
      <c r="D979" s="26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5.75" customHeight="1" x14ac:dyDescent="0.25">
      <c r="A980" s="8"/>
      <c r="B980" s="8"/>
      <c r="C980" s="8"/>
      <c r="D980" s="26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5.75" customHeight="1" x14ac:dyDescent="0.25">
      <c r="A981" s="8"/>
      <c r="B981" s="8"/>
      <c r="C981" s="8"/>
      <c r="D981" s="26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5.75" customHeight="1" x14ac:dyDescent="0.25">
      <c r="A982" s="8"/>
      <c r="B982" s="8"/>
      <c r="C982" s="8"/>
      <c r="D982" s="26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5.75" customHeight="1" x14ac:dyDescent="0.25">
      <c r="A983" s="8"/>
      <c r="B983" s="8"/>
      <c r="C983" s="8"/>
      <c r="D983" s="26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5.75" customHeight="1" x14ac:dyDescent="0.25">
      <c r="A984" s="8"/>
      <c r="B984" s="8"/>
      <c r="C984" s="8"/>
      <c r="D984" s="26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5.75" customHeight="1" x14ac:dyDescent="0.25">
      <c r="A985" s="8"/>
      <c r="B985" s="8"/>
      <c r="C985" s="8"/>
      <c r="D985" s="26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5.75" customHeight="1" x14ac:dyDescent="0.25">
      <c r="A986" s="8"/>
      <c r="B986" s="8"/>
      <c r="C986" s="8"/>
      <c r="D986" s="26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5.75" customHeight="1" x14ac:dyDescent="0.25">
      <c r="A987" s="8"/>
      <c r="B987" s="8"/>
      <c r="C987" s="8"/>
      <c r="D987" s="26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5.75" customHeight="1" x14ac:dyDescent="0.25">
      <c r="A988" s="8"/>
      <c r="B988" s="8"/>
      <c r="C988" s="8"/>
      <c r="D988" s="26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5.75" customHeight="1" x14ac:dyDescent="0.25">
      <c r="A989" s="8"/>
      <c r="B989" s="8"/>
      <c r="C989" s="8"/>
      <c r="D989" s="26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5.75" customHeight="1" x14ac:dyDescent="0.25">
      <c r="A990" s="8"/>
      <c r="B990" s="8"/>
      <c r="C990" s="8"/>
      <c r="D990" s="26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5.75" customHeight="1" x14ac:dyDescent="0.25">
      <c r="A991" s="8"/>
      <c r="B991" s="8"/>
      <c r="C991" s="8"/>
      <c r="D991" s="26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5.75" customHeight="1" x14ac:dyDescent="0.25">
      <c r="A992" s="8"/>
      <c r="B992" s="8"/>
      <c r="C992" s="8"/>
      <c r="D992" s="26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5.75" customHeight="1" x14ac:dyDescent="0.25">
      <c r="A993" s="8"/>
      <c r="B993" s="8"/>
      <c r="C993" s="8"/>
      <c r="D993" s="26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5.75" customHeight="1" x14ac:dyDescent="0.25">
      <c r="A994" s="8"/>
      <c r="B994" s="8"/>
      <c r="C994" s="8"/>
      <c r="D994" s="26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5.75" customHeight="1" x14ac:dyDescent="0.25">
      <c r="A995" s="8"/>
      <c r="B995" s="8"/>
      <c r="C995" s="8"/>
      <c r="D995" s="26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5.75" customHeight="1" x14ac:dyDescent="0.25">
      <c r="A996" s="8"/>
      <c r="B996" s="8"/>
      <c r="C996" s="8"/>
      <c r="D996" s="26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 ht="15.75" customHeight="1" x14ac:dyDescent="0.25">
      <c r="A997" s="8"/>
      <c r="B997" s="8"/>
      <c r="C997" s="8"/>
      <c r="D997" s="26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 ht="15.75" customHeight="1" x14ac:dyDescent="0.25">
      <c r="A998" s="8"/>
      <c r="B998" s="8"/>
      <c r="C998" s="8"/>
      <c r="D998" s="26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 ht="15.75" customHeight="1" x14ac:dyDescent="0.25">
      <c r="A999" s="8"/>
      <c r="B999" s="8"/>
      <c r="C999" s="8"/>
      <c r="D999" s="26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 ht="15.75" customHeight="1" x14ac:dyDescent="0.25">
      <c r="A1000" s="8"/>
      <c r="B1000" s="8"/>
      <c r="C1000" s="8"/>
      <c r="D1000" s="26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20">
    <mergeCell ref="A60:D60"/>
    <mergeCell ref="A66:D66"/>
    <mergeCell ref="A67:D67"/>
    <mergeCell ref="A19:D19"/>
    <mergeCell ref="A20:D20"/>
    <mergeCell ref="A30:D30"/>
    <mergeCell ref="A31:D31"/>
    <mergeCell ref="A39:D39"/>
    <mergeCell ref="A40:D40"/>
    <mergeCell ref="A48:D48"/>
    <mergeCell ref="A13:D13"/>
    <mergeCell ref="A14:D14"/>
    <mergeCell ref="A49:D49"/>
    <mergeCell ref="A50:D50"/>
    <mergeCell ref="A59:D59"/>
    <mergeCell ref="A1:D1"/>
    <mergeCell ref="A2:D2"/>
    <mergeCell ref="A3:D3"/>
    <mergeCell ref="A4:D4"/>
    <mergeCell ref="A12:D12"/>
  </mergeCells>
  <pageMargins left="0.511811024" right="0.511811024" top="0.78740157499999996" bottom="0.78740157499999996" header="0" footer="0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workbookViewId="0">
      <selection sqref="A1:K1"/>
    </sheetView>
  </sheetViews>
  <sheetFormatPr defaultColWidth="12.625" defaultRowHeight="15" customHeight="1" x14ac:dyDescent="0.2"/>
  <cols>
    <col min="1" max="1" width="4" customWidth="1"/>
    <col min="2" max="4" width="8" customWidth="1"/>
    <col min="5" max="5" width="13.375" customWidth="1"/>
    <col min="6" max="6" width="9.75" customWidth="1"/>
    <col min="7" max="7" width="8" customWidth="1"/>
    <col min="8" max="8" width="10.625" customWidth="1"/>
    <col min="9" max="9" width="11.375" customWidth="1"/>
    <col min="10" max="11" width="11.875" customWidth="1"/>
    <col min="12" max="26" width="7.625" customWidth="1"/>
  </cols>
  <sheetData>
    <row r="1" spans="1:26" x14ac:dyDescent="0.25">
      <c r="A1" s="143" t="s">
        <v>165</v>
      </c>
      <c r="B1" s="105"/>
      <c r="C1" s="105"/>
      <c r="D1" s="105"/>
      <c r="E1" s="105"/>
      <c r="F1" s="105"/>
      <c r="G1" s="105"/>
      <c r="H1" s="105"/>
      <c r="I1" s="105"/>
      <c r="J1" s="105"/>
      <c r="K1" s="106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</row>
    <row r="3" spans="1:26" x14ac:dyDescent="0.25">
      <c r="A3" s="138" t="s">
        <v>166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4" spans="1:26" ht="90" x14ac:dyDescent="0.25">
      <c r="A4" s="66" t="s">
        <v>167</v>
      </c>
      <c r="B4" s="140" t="s">
        <v>168</v>
      </c>
      <c r="C4" s="125"/>
      <c r="D4" s="125"/>
      <c r="E4" s="110"/>
      <c r="F4" s="67" t="s">
        <v>169</v>
      </c>
      <c r="G4" s="67" t="s">
        <v>170</v>
      </c>
      <c r="H4" s="67" t="s">
        <v>171</v>
      </c>
      <c r="I4" s="67" t="s">
        <v>172</v>
      </c>
      <c r="J4" s="67" t="s">
        <v>173</v>
      </c>
      <c r="K4" s="67" t="s">
        <v>174</v>
      </c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</row>
    <row r="5" spans="1:26" ht="143.25" customHeight="1" x14ac:dyDescent="0.25">
      <c r="A5" s="68" t="s">
        <v>175</v>
      </c>
      <c r="B5" s="141" t="s">
        <v>176</v>
      </c>
      <c r="C5" s="125"/>
      <c r="D5" s="125"/>
      <c r="E5" s="110"/>
      <c r="F5" s="69" t="s">
        <v>177</v>
      </c>
      <c r="G5" s="69">
        <v>1</v>
      </c>
      <c r="H5" s="70">
        <v>1023.46</v>
      </c>
      <c r="I5" s="70">
        <f t="shared" ref="I5:I8" si="0">H5*G5</f>
        <v>1023.46</v>
      </c>
      <c r="J5" s="69">
        <v>60</v>
      </c>
      <c r="K5" s="70">
        <f t="shared" ref="K5:K8" si="1">I5/J5</f>
        <v>17.057666666666666</v>
      </c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</row>
    <row r="6" spans="1:26" ht="183" customHeight="1" x14ac:dyDescent="0.25">
      <c r="A6" s="68" t="s">
        <v>178</v>
      </c>
      <c r="B6" s="141" t="s">
        <v>179</v>
      </c>
      <c r="C6" s="125"/>
      <c r="D6" s="125"/>
      <c r="E6" s="110"/>
      <c r="F6" s="69" t="s">
        <v>177</v>
      </c>
      <c r="G6" s="69">
        <v>1</v>
      </c>
      <c r="H6" s="70">
        <v>661.08</v>
      </c>
      <c r="I6" s="70">
        <f t="shared" si="0"/>
        <v>661.08</v>
      </c>
      <c r="J6" s="69">
        <v>60</v>
      </c>
      <c r="K6" s="70">
        <f t="shared" si="1"/>
        <v>11.018000000000001</v>
      </c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</row>
    <row r="7" spans="1:26" ht="261.75" customHeight="1" x14ac:dyDescent="0.25">
      <c r="A7" s="68" t="s">
        <v>180</v>
      </c>
      <c r="B7" s="141" t="s">
        <v>181</v>
      </c>
      <c r="C7" s="125"/>
      <c r="D7" s="125"/>
      <c r="E7" s="110"/>
      <c r="F7" s="69" t="s">
        <v>177</v>
      </c>
      <c r="G7" s="69">
        <v>1</v>
      </c>
      <c r="H7" s="70">
        <v>2533.1999999999998</v>
      </c>
      <c r="I7" s="70">
        <f t="shared" si="0"/>
        <v>2533.1999999999998</v>
      </c>
      <c r="J7" s="69">
        <v>60</v>
      </c>
      <c r="K7" s="70">
        <f t="shared" si="1"/>
        <v>42.22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</row>
    <row r="8" spans="1:26" ht="144" customHeight="1" x14ac:dyDescent="0.25">
      <c r="A8" s="68" t="s">
        <v>182</v>
      </c>
      <c r="B8" s="141" t="s">
        <v>183</v>
      </c>
      <c r="C8" s="125"/>
      <c r="D8" s="125"/>
      <c r="E8" s="110"/>
      <c r="F8" s="69" t="s">
        <v>177</v>
      </c>
      <c r="G8" s="69">
        <v>1</v>
      </c>
      <c r="H8" s="70">
        <v>1180.56</v>
      </c>
      <c r="I8" s="70">
        <f t="shared" si="0"/>
        <v>1180.56</v>
      </c>
      <c r="J8" s="69">
        <v>60</v>
      </c>
      <c r="K8" s="70">
        <f t="shared" si="1"/>
        <v>19.675999999999998</v>
      </c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</row>
    <row r="9" spans="1:26" ht="15" customHeight="1" x14ac:dyDescent="0.25">
      <c r="A9" s="65"/>
      <c r="B9" s="135" t="s">
        <v>184</v>
      </c>
      <c r="C9" s="136"/>
      <c r="D9" s="136"/>
      <c r="E9" s="136"/>
      <c r="F9" s="136"/>
      <c r="G9" s="136"/>
      <c r="H9" s="136"/>
      <c r="I9" s="136"/>
      <c r="J9" s="137"/>
      <c r="K9" s="71">
        <f>SUM(K5:K8)</f>
        <v>89.971666666666664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</row>
    <row r="10" spans="1:26" ht="21.75" customHeight="1" x14ac:dyDescent="0.25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</row>
    <row r="11" spans="1:26" x14ac:dyDescent="0.25">
      <c r="A11" s="138" t="s">
        <v>185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</row>
    <row r="12" spans="1:26" ht="85.5" customHeight="1" x14ac:dyDescent="0.25">
      <c r="A12" s="66" t="s">
        <v>167</v>
      </c>
      <c r="B12" s="140" t="s">
        <v>168</v>
      </c>
      <c r="C12" s="125"/>
      <c r="D12" s="125"/>
      <c r="E12" s="110"/>
      <c r="F12" s="67" t="s">
        <v>169</v>
      </c>
      <c r="G12" s="67" t="s">
        <v>170</v>
      </c>
      <c r="H12" s="67" t="s">
        <v>171</v>
      </c>
      <c r="I12" s="67" t="s">
        <v>172</v>
      </c>
      <c r="J12" s="67" t="s">
        <v>173</v>
      </c>
      <c r="K12" s="67" t="s">
        <v>174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</row>
    <row r="13" spans="1:26" ht="41.25" customHeight="1" x14ac:dyDescent="0.25">
      <c r="A13" s="68" t="s">
        <v>186</v>
      </c>
      <c r="B13" s="141" t="s">
        <v>187</v>
      </c>
      <c r="C13" s="125"/>
      <c r="D13" s="125"/>
      <c r="E13" s="110"/>
      <c r="F13" s="69" t="s">
        <v>177</v>
      </c>
      <c r="G13" s="69">
        <v>1</v>
      </c>
      <c r="H13" s="70">
        <v>29.17</v>
      </c>
      <c r="I13" s="70">
        <f t="shared" ref="I13:I44" si="2">H13*G13</f>
        <v>29.17</v>
      </c>
      <c r="J13" s="69">
        <v>60</v>
      </c>
      <c r="K13" s="70">
        <f t="shared" ref="K13:K44" si="3">I13/J13</f>
        <v>0.48616666666666669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</row>
    <row r="14" spans="1:26" ht="107.25" customHeight="1" x14ac:dyDescent="0.25">
      <c r="A14" s="68" t="s">
        <v>188</v>
      </c>
      <c r="B14" s="141" t="s">
        <v>189</v>
      </c>
      <c r="C14" s="125"/>
      <c r="D14" s="125"/>
      <c r="E14" s="110"/>
      <c r="F14" s="69" t="s">
        <v>177</v>
      </c>
      <c r="G14" s="69">
        <v>1</v>
      </c>
      <c r="H14" s="70">
        <v>90</v>
      </c>
      <c r="I14" s="70">
        <f t="shared" si="2"/>
        <v>90</v>
      </c>
      <c r="J14" s="69">
        <v>60</v>
      </c>
      <c r="K14" s="70">
        <f t="shared" si="3"/>
        <v>1.5</v>
      </c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</row>
    <row r="15" spans="1:26" ht="78" customHeight="1" x14ac:dyDescent="0.25">
      <c r="A15" s="68" t="s">
        <v>190</v>
      </c>
      <c r="B15" s="141" t="s">
        <v>191</v>
      </c>
      <c r="C15" s="125"/>
      <c r="D15" s="125"/>
      <c r="E15" s="110"/>
      <c r="F15" s="69" t="s">
        <v>177</v>
      </c>
      <c r="G15" s="69">
        <v>1</v>
      </c>
      <c r="H15" s="70">
        <v>165.86</v>
      </c>
      <c r="I15" s="70">
        <f t="shared" si="2"/>
        <v>165.86</v>
      </c>
      <c r="J15" s="69">
        <v>60</v>
      </c>
      <c r="K15" s="70">
        <f t="shared" si="3"/>
        <v>2.7643333333333335</v>
      </c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</row>
    <row r="16" spans="1:26" ht="347.25" customHeight="1" x14ac:dyDescent="0.25">
      <c r="A16" s="68" t="s">
        <v>192</v>
      </c>
      <c r="B16" s="141" t="s">
        <v>193</v>
      </c>
      <c r="C16" s="125"/>
      <c r="D16" s="125"/>
      <c r="E16" s="110"/>
      <c r="F16" s="69" t="s">
        <v>177</v>
      </c>
      <c r="G16" s="69">
        <v>1</v>
      </c>
      <c r="H16" s="70">
        <v>189.42</v>
      </c>
      <c r="I16" s="70">
        <f t="shared" si="2"/>
        <v>189.42</v>
      </c>
      <c r="J16" s="69">
        <v>60</v>
      </c>
      <c r="K16" s="70">
        <f t="shared" si="3"/>
        <v>3.1569999999999996</v>
      </c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</row>
    <row r="17" spans="1:26" ht="311.25" customHeight="1" x14ac:dyDescent="0.25">
      <c r="A17" s="68" t="s">
        <v>194</v>
      </c>
      <c r="B17" s="141" t="s">
        <v>195</v>
      </c>
      <c r="C17" s="125"/>
      <c r="D17" s="125"/>
      <c r="E17" s="110"/>
      <c r="F17" s="69" t="s">
        <v>177</v>
      </c>
      <c r="G17" s="69">
        <v>1</v>
      </c>
      <c r="H17" s="70">
        <v>97.72</v>
      </c>
      <c r="I17" s="70">
        <f t="shared" si="2"/>
        <v>97.72</v>
      </c>
      <c r="J17" s="69">
        <v>60</v>
      </c>
      <c r="K17" s="70">
        <f t="shared" si="3"/>
        <v>1.6286666666666667</v>
      </c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</row>
    <row r="18" spans="1:26" ht="30.75" customHeight="1" x14ac:dyDescent="0.25">
      <c r="A18" s="72">
        <v>10</v>
      </c>
      <c r="B18" s="141" t="s">
        <v>196</v>
      </c>
      <c r="C18" s="125"/>
      <c r="D18" s="125"/>
      <c r="E18" s="110"/>
      <c r="F18" s="69" t="s">
        <v>197</v>
      </c>
      <c r="G18" s="69">
        <v>100</v>
      </c>
      <c r="H18" s="70">
        <v>1.1599999999999999</v>
      </c>
      <c r="I18" s="70">
        <f t="shared" si="2"/>
        <v>115.99999999999999</v>
      </c>
      <c r="J18" s="69">
        <v>12</v>
      </c>
      <c r="K18" s="70">
        <f t="shared" si="3"/>
        <v>9.6666666666666661</v>
      </c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</row>
    <row r="19" spans="1:26" ht="45.75" customHeight="1" x14ac:dyDescent="0.25">
      <c r="A19" s="72">
        <v>11</v>
      </c>
      <c r="B19" s="141" t="s">
        <v>198</v>
      </c>
      <c r="C19" s="125"/>
      <c r="D19" s="125"/>
      <c r="E19" s="110"/>
      <c r="F19" s="69" t="s">
        <v>177</v>
      </c>
      <c r="G19" s="69">
        <v>2</v>
      </c>
      <c r="H19" s="70">
        <v>173.97</v>
      </c>
      <c r="I19" s="70">
        <f t="shared" si="2"/>
        <v>347.94</v>
      </c>
      <c r="J19" s="69">
        <v>12</v>
      </c>
      <c r="K19" s="70">
        <f t="shared" si="3"/>
        <v>28.995000000000001</v>
      </c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</row>
    <row r="20" spans="1:26" ht="28.5" customHeight="1" x14ac:dyDescent="0.25">
      <c r="A20" s="72">
        <v>12</v>
      </c>
      <c r="B20" s="141" t="s">
        <v>199</v>
      </c>
      <c r="C20" s="125"/>
      <c r="D20" s="125"/>
      <c r="E20" s="110"/>
      <c r="F20" s="69" t="s">
        <v>177</v>
      </c>
      <c r="G20" s="69">
        <v>2</v>
      </c>
      <c r="H20" s="70">
        <v>166.74</v>
      </c>
      <c r="I20" s="70">
        <f t="shared" si="2"/>
        <v>333.48</v>
      </c>
      <c r="J20" s="69">
        <v>12</v>
      </c>
      <c r="K20" s="70">
        <f t="shared" si="3"/>
        <v>27.790000000000003</v>
      </c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</row>
    <row r="21" spans="1:26" ht="106.5" customHeight="1" x14ac:dyDescent="0.25">
      <c r="A21" s="72">
        <v>13</v>
      </c>
      <c r="B21" s="141" t="s">
        <v>200</v>
      </c>
      <c r="C21" s="125"/>
      <c r="D21" s="125"/>
      <c r="E21" s="110"/>
      <c r="F21" s="69" t="s">
        <v>177</v>
      </c>
      <c r="G21" s="69">
        <v>1</v>
      </c>
      <c r="H21" s="70">
        <v>172.88</v>
      </c>
      <c r="I21" s="70">
        <f t="shared" si="2"/>
        <v>172.88</v>
      </c>
      <c r="J21" s="69">
        <v>60</v>
      </c>
      <c r="K21" s="70">
        <f t="shared" si="3"/>
        <v>2.8813333333333331</v>
      </c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</row>
    <row r="22" spans="1:26" ht="30" customHeight="1" x14ac:dyDescent="0.25">
      <c r="A22" s="72">
        <v>14</v>
      </c>
      <c r="B22" s="141" t="s">
        <v>201</v>
      </c>
      <c r="C22" s="125"/>
      <c r="D22" s="125"/>
      <c r="E22" s="110"/>
      <c r="F22" s="69" t="s">
        <v>177</v>
      </c>
      <c r="G22" s="69">
        <v>1</v>
      </c>
      <c r="H22" s="70">
        <v>87.31</v>
      </c>
      <c r="I22" s="70">
        <f t="shared" si="2"/>
        <v>87.31</v>
      </c>
      <c r="J22" s="69">
        <v>60</v>
      </c>
      <c r="K22" s="70">
        <f t="shared" si="3"/>
        <v>1.4551666666666667</v>
      </c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ht="120.75" customHeight="1" x14ac:dyDescent="0.25">
      <c r="A23" s="72">
        <v>15</v>
      </c>
      <c r="B23" s="141" t="s">
        <v>202</v>
      </c>
      <c r="C23" s="125"/>
      <c r="D23" s="125"/>
      <c r="E23" s="110"/>
      <c r="F23" s="69" t="s">
        <v>177</v>
      </c>
      <c r="G23" s="69">
        <v>1</v>
      </c>
      <c r="H23" s="70">
        <v>166.39</v>
      </c>
      <c r="I23" s="70">
        <f t="shared" si="2"/>
        <v>166.39</v>
      </c>
      <c r="J23" s="69">
        <v>60</v>
      </c>
      <c r="K23" s="70">
        <f t="shared" si="3"/>
        <v>2.7731666666666666</v>
      </c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</row>
    <row r="24" spans="1:26" ht="168" customHeight="1" x14ac:dyDescent="0.25">
      <c r="A24" s="72">
        <v>16</v>
      </c>
      <c r="B24" s="141" t="s">
        <v>203</v>
      </c>
      <c r="C24" s="125"/>
      <c r="D24" s="125"/>
      <c r="E24" s="110"/>
      <c r="F24" s="69" t="s">
        <v>177</v>
      </c>
      <c r="G24" s="69">
        <v>2</v>
      </c>
      <c r="H24" s="70">
        <v>59.17</v>
      </c>
      <c r="I24" s="70">
        <f t="shared" si="2"/>
        <v>118.34</v>
      </c>
      <c r="J24" s="69">
        <v>12</v>
      </c>
      <c r="K24" s="70">
        <f t="shared" si="3"/>
        <v>9.8616666666666664</v>
      </c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</row>
    <row r="25" spans="1:26" ht="107.25" customHeight="1" x14ac:dyDescent="0.25">
      <c r="A25" s="72">
        <v>17</v>
      </c>
      <c r="B25" s="141" t="s">
        <v>204</v>
      </c>
      <c r="C25" s="125"/>
      <c r="D25" s="125"/>
      <c r="E25" s="110"/>
      <c r="F25" s="69" t="s">
        <v>177</v>
      </c>
      <c r="G25" s="69">
        <v>2</v>
      </c>
      <c r="H25" s="70">
        <v>120.59</v>
      </c>
      <c r="I25" s="70">
        <f t="shared" si="2"/>
        <v>241.18</v>
      </c>
      <c r="J25" s="69">
        <v>12</v>
      </c>
      <c r="K25" s="70">
        <f t="shared" si="3"/>
        <v>20.098333333333333</v>
      </c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</row>
    <row r="26" spans="1:26" ht="117" customHeight="1" x14ac:dyDescent="0.25">
      <c r="A26" s="72">
        <v>18</v>
      </c>
      <c r="B26" s="141" t="s">
        <v>205</v>
      </c>
      <c r="C26" s="125"/>
      <c r="D26" s="125"/>
      <c r="E26" s="110"/>
      <c r="F26" s="69" t="s">
        <v>177</v>
      </c>
      <c r="G26" s="69">
        <v>1</v>
      </c>
      <c r="H26" s="70">
        <v>47.97</v>
      </c>
      <c r="I26" s="70">
        <f t="shared" si="2"/>
        <v>47.97</v>
      </c>
      <c r="J26" s="69">
        <v>12</v>
      </c>
      <c r="K26" s="70">
        <f t="shared" si="3"/>
        <v>3.9975000000000001</v>
      </c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1:26" ht="69" customHeight="1" x14ac:dyDescent="0.25">
      <c r="A27" s="72">
        <v>19</v>
      </c>
      <c r="B27" s="141" t="s">
        <v>206</v>
      </c>
      <c r="C27" s="125"/>
      <c r="D27" s="125"/>
      <c r="E27" s="110"/>
      <c r="F27" s="69" t="s">
        <v>177</v>
      </c>
      <c r="G27" s="69">
        <v>1</v>
      </c>
      <c r="H27" s="70">
        <v>22.46</v>
      </c>
      <c r="I27" s="70">
        <f t="shared" si="2"/>
        <v>22.46</v>
      </c>
      <c r="J27" s="69">
        <v>12</v>
      </c>
      <c r="K27" s="70">
        <f t="shared" si="3"/>
        <v>1.8716666666666668</v>
      </c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1:26" ht="90.75" customHeight="1" x14ac:dyDescent="0.25">
      <c r="A28" s="72">
        <v>20</v>
      </c>
      <c r="B28" s="141" t="s">
        <v>207</v>
      </c>
      <c r="C28" s="125"/>
      <c r="D28" s="125"/>
      <c r="E28" s="110"/>
      <c r="F28" s="69" t="s">
        <v>177</v>
      </c>
      <c r="G28" s="69">
        <v>1</v>
      </c>
      <c r="H28" s="70">
        <v>32.49</v>
      </c>
      <c r="I28" s="70">
        <f t="shared" si="2"/>
        <v>32.49</v>
      </c>
      <c r="J28" s="69">
        <v>12</v>
      </c>
      <c r="K28" s="70">
        <f t="shared" si="3"/>
        <v>2.7075</v>
      </c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</row>
    <row r="29" spans="1:26" ht="99" customHeight="1" x14ac:dyDescent="0.25">
      <c r="A29" s="72">
        <v>21</v>
      </c>
      <c r="B29" s="141" t="s">
        <v>208</v>
      </c>
      <c r="C29" s="125"/>
      <c r="D29" s="125"/>
      <c r="E29" s="110"/>
      <c r="F29" s="69" t="s">
        <v>177</v>
      </c>
      <c r="G29" s="69">
        <v>1</v>
      </c>
      <c r="H29" s="70">
        <v>94.44</v>
      </c>
      <c r="I29" s="70">
        <f t="shared" si="2"/>
        <v>94.44</v>
      </c>
      <c r="J29" s="69">
        <v>12</v>
      </c>
      <c r="K29" s="70">
        <f t="shared" si="3"/>
        <v>7.87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42.75" customHeight="1" x14ac:dyDescent="0.25">
      <c r="A30" s="72">
        <v>22</v>
      </c>
      <c r="B30" s="141" t="s">
        <v>209</v>
      </c>
      <c r="C30" s="125"/>
      <c r="D30" s="125"/>
      <c r="E30" s="110"/>
      <c r="F30" s="69" t="s">
        <v>177</v>
      </c>
      <c r="G30" s="69">
        <v>1</v>
      </c>
      <c r="H30" s="70">
        <v>85.07</v>
      </c>
      <c r="I30" s="70">
        <f t="shared" si="2"/>
        <v>85.07</v>
      </c>
      <c r="J30" s="69">
        <v>12</v>
      </c>
      <c r="K30" s="70">
        <f t="shared" si="3"/>
        <v>7.0891666666666664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</row>
    <row r="31" spans="1:26" ht="96.75" customHeight="1" x14ac:dyDescent="0.25">
      <c r="A31" s="72">
        <v>23</v>
      </c>
      <c r="B31" s="141" t="s">
        <v>210</v>
      </c>
      <c r="C31" s="125"/>
      <c r="D31" s="125"/>
      <c r="E31" s="110"/>
      <c r="F31" s="69" t="s">
        <v>177</v>
      </c>
      <c r="G31" s="69">
        <v>1</v>
      </c>
      <c r="H31" s="70">
        <v>208.29</v>
      </c>
      <c r="I31" s="70">
        <f t="shared" si="2"/>
        <v>208.29</v>
      </c>
      <c r="J31" s="69">
        <v>60</v>
      </c>
      <c r="K31" s="70">
        <f t="shared" si="3"/>
        <v>3.4714999999999998</v>
      </c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</row>
    <row r="32" spans="1:26" ht="134.25" customHeight="1" x14ac:dyDescent="0.25">
      <c r="A32" s="72">
        <v>24</v>
      </c>
      <c r="B32" s="141" t="s">
        <v>211</v>
      </c>
      <c r="C32" s="125"/>
      <c r="D32" s="125"/>
      <c r="E32" s="110"/>
      <c r="F32" s="69" t="s">
        <v>177</v>
      </c>
      <c r="G32" s="69">
        <v>1</v>
      </c>
      <c r="H32" s="70">
        <v>118.14</v>
      </c>
      <c r="I32" s="70">
        <f t="shared" si="2"/>
        <v>118.14</v>
      </c>
      <c r="J32" s="69">
        <v>60</v>
      </c>
      <c r="K32" s="70">
        <f t="shared" si="3"/>
        <v>1.9690000000000001</v>
      </c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</row>
    <row r="33" spans="1:26" ht="89.25" customHeight="1" x14ac:dyDescent="0.25">
      <c r="A33" s="72">
        <v>25</v>
      </c>
      <c r="B33" s="141" t="s">
        <v>212</v>
      </c>
      <c r="C33" s="125"/>
      <c r="D33" s="125"/>
      <c r="E33" s="110"/>
      <c r="F33" s="69" t="s">
        <v>177</v>
      </c>
      <c r="G33" s="69">
        <v>1</v>
      </c>
      <c r="H33" s="70">
        <v>75.290000000000006</v>
      </c>
      <c r="I33" s="70">
        <f t="shared" si="2"/>
        <v>75.290000000000006</v>
      </c>
      <c r="J33" s="69">
        <v>60</v>
      </c>
      <c r="K33" s="70">
        <f t="shared" si="3"/>
        <v>1.2548333333333335</v>
      </c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</row>
    <row r="34" spans="1:26" ht="15.75" customHeight="1" x14ac:dyDescent="0.25">
      <c r="A34" s="72">
        <v>26</v>
      </c>
      <c r="B34" s="141" t="s">
        <v>213</v>
      </c>
      <c r="C34" s="125"/>
      <c r="D34" s="125"/>
      <c r="E34" s="110"/>
      <c r="F34" s="69" t="s">
        <v>177</v>
      </c>
      <c r="G34" s="69">
        <v>1</v>
      </c>
      <c r="H34" s="70">
        <v>61.34</v>
      </c>
      <c r="I34" s="70">
        <f t="shared" si="2"/>
        <v>61.34</v>
      </c>
      <c r="J34" s="69">
        <v>12</v>
      </c>
      <c r="K34" s="70">
        <f t="shared" si="3"/>
        <v>5.1116666666666672</v>
      </c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</row>
    <row r="35" spans="1:26" ht="118.5" customHeight="1" x14ac:dyDescent="0.25">
      <c r="A35" s="72">
        <v>27</v>
      </c>
      <c r="B35" s="141" t="s">
        <v>214</v>
      </c>
      <c r="C35" s="125"/>
      <c r="D35" s="125"/>
      <c r="E35" s="110"/>
      <c r="F35" s="69" t="s">
        <v>177</v>
      </c>
      <c r="G35" s="69">
        <v>1</v>
      </c>
      <c r="H35" s="70">
        <v>96.16</v>
      </c>
      <c r="I35" s="70">
        <f t="shared" si="2"/>
        <v>96.16</v>
      </c>
      <c r="J35" s="69">
        <v>60</v>
      </c>
      <c r="K35" s="70">
        <f t="shared" si="3"/>
        <v>1.6026666666666667</v>
      </c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</row>
    <row r="36" spans="1:26" ht="119.25" customHeight="1" x14ac:dyDescent="0.25">
      <c r="A36" s="72">
        <v>28</v>
      </c>
      <c r="B36" s="141" t="s">
        <v>215</v>
      </c>
      <c r="C36" s="125"/>
      <c r="D36" s="125"/>
      <c r="E36" s="110"/>
      <c r="F36" s="69" t="s">
        <v>177</v>
      </c>
      <c r="G36" s="69">
        <v>1</v>
      </c>
      <c r="H36" s="70">
        <v>29.11</v>
      </c>
      <c r="I36" s="70">
        <f t="shared" si="2"/>
        <v>29.11</v>
      </c>
      <c r="J36" s="69">
        <v>12</v>
      </c>
      <c r="K36" s="70">
        <f t="shared" si="3"/>
        <v>2.4258333333333333</v>
      </c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</row>
    <row r="37" spans="1:26" ht="66.75" customHeight="1" x14ac:dyDescent="0.25">
      <c r="A37" s="72">
        <v>29</v>
      </c>
      <c r="B37" s="141" t="s">
        <v>216</v>
      </c>
      <c r="C37" s="125"/>
      <c r="D37" s="125"/>
      <c r="E37" s="110"/>
      <c r="F37" s="69" t="s">
        <v>217</v>
      </c>
      <c r="G37" s="69">
        <v>1</v>
      </c>
      <c r="H37" s="70">
        <v>57.18</v>
      </c>
      <c r="I37" s="70">
        <f t="shared" si="2"/>
        <v>57.18</v>
      </c>
      <c r="J37" s="69">
        <v>12</v>
      </c>
      <c r="K37" s="70">
        <f t="shared" si="3"/>
        <v>4.7649999999999997</v>
      </c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</row>
    <row r="38" spans="1:26" ht="158.25" customHeight="1" x14ac:dyDescent="0.25">
      <c r="A38" s="72">
        <v>30</v>
      </c>
      <c r="B38" s="141" t="s">
        <v>218</v>
      </c>
      <c r="C38" s="125"/>
      <c r="D38" s="125"/>
      <c r="E38" s="110"/>
      <c r="F38" s="69" t="s">
        <v>217</v>
      </c>
      <c r="G38" s="69">
        <v>2</v>
      </c>
      <c r="H38" s="70">
        <v>10.77</v>
      </c>
      <c r="I38" s="70">
        <f t="shared" si="2"/>
        <v>21.54</v>
      </c>
      <c r="J38" s="69">
        <v>12</v>
      </c>
      <c r="K38" s="70">
        <f t="shared" si="3"/>
        <v>1.7949999999999999</v>
      </c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</row>
    <row r="39" spans="1:26" ht="210.75" customHeight="1" x14ac:dyDescent="0.25">
      <c r="A39" s="72">
        <v>31</v>
      </c>
      <c r="B39" s="141" t="s">
        <v>219</v>
      </c>
      <c r="C39" s="125"/>
      <c r="D39" s="125"/>
      <c r="E39" s="110"/>
      <c r="F39" s="69" t="s">
        <v>177</v>
      </c>
      <c r="G39" s="69">
        <v>1</v>
      </c>
      <c r="H39" s="70">
        <v>154.66999999999999</v>
      </c>
      <c r="I39" s="70">
        <f t="shared" si="2"/>
        <v>154.66999999999999</v>
      </c>
      <c r="J39" s="69">
        <v>60</v>
      </c>
      <c r="K39" s="70">
        <f t="shared" si="3"/>
        <v>2.577833333333333</v>
      </c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</row>
    <row r="40" spans="1:26" ht="107.25" customHeight="1" x14ac:dyDescent="0.25">
      <c r="A40" s="72">
        <v>32</v>
      </c>
      <c r="B40" s="141" t="s">
        <v>220</v>
      </c>
      <c r="C40" s="125"/>
      <c r="D40" s="125"/>
      <c r="E40" s="110"/>
      <c r="F40" s="69" t="s">
        <v>177</v>
      </c>
      <c r="G40" s="69">
        <v>1</v>
      </c>
      <c r="H40" s="70">
        <v>135.46</v>
      </c>
      <c r="I40" s="70">
        <f t="shared" si="2"/>
        <v>135.46</v>
      </c>
      <c r="J40" s="69">
        <v>12</v>
      </c>
      <c r="K40" s="70">
        <f t="shared" si="3"/>
        <v>11.288333333333334</v>
      </c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</row>
    <row r="41" spans="1:26" ht="42.75" customHeight="1" x14ac:dyDescent="0.25">
      <c r="A41" s="72">
        <v>33</v>
      </c>
      <c r="B41" s="141" t="s">
        <v>221</v>
      </c>
      <c r="C41" s="125"/>
      <c r="D41" s="125"/>
      <c r="E41" s="110"/>
      <c r="F41" s="69" t="s">
        <v>177</v>
      </c>
      <c r="G41" s="69">
        <v>1</v>
      </c>
      <c r="H41" s="70">
        <v>396.52</v>
      </c>
      <c r="I41" s="70">
        <f t="shared" si="2"/>
        <v>396.52</v>
      </c>
      <c r="J41" s="69">
        <v>60</v>
      </c>
      <c r="K41" s="70">
        <f t="shared" si="3"/>
        <v>6.6086666666666662</v>
      </c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</row>
    <row r="42" spans="1:26" ht="79.5" customHeight="1" x14ac:dyDescent="0.25">
      <c r="A42" s="72">
        <v>34</v>
      </c>
      <c r="B42" s="141" t="s">
        <v>222</v>
      </c>
      <c r="C42" s="125"/>
      <c r="D42" s="125"/>
      <c r="E42" s="110"/>
      <c r="F42" s="69" t="s">
        <v>177</v>
      </c>
      <c r="G42" s="69">
        <v>1</v>
      </c>
      <c r="H42" s="70">
        <v>162.94</v>
      </c>
      <c r="I42" s="70">
        <f t="shared" si="2"/>
        <v>162.94</v>
      </c>
      <c r="J42" s="69">
        <v>12</v>
      </c>
      <c r="K42" s="70">
        <f t="shared" si="3"/>
        <v>13.578333333333333</v>
      </c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</row>
    <row r="43" spans="1:26" ht="30" customHeight="1" x14ac:dyDescent="0.25">
      <c r="A43" s="72">
        <v>35</v>
      </c>
      <c r="B43" s="141" t="s">
        <v>223</v>
      </c>
      <c r="C43" s="125"/>
      <c r="D43" s="125"/>
      <c r="E43" s="110"/>
      <c r="F43" s="69" t="s">
        <v>177</v>
      </c>
      <c r="G43" s="69">
        <v>1</v>
      </c>
      <c r="H43" s="70">
        <v>904.5</v>
      </c>
      <c r="I43" s="70">
        <f t="shared" si="2"/>
        <v>904.5</v>
      </c>
      <c r="J43" s="69">
        <v>60</v>
      </c>
      <c r="K43" s="70">
        <f t="shared" si="3"/>
        <v>15.074999999999999</v>
      </c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</row>
    <row r="44" spans="1:26" ht="15.75" customHeight="1" x14ac:dyDescent="0.25">
      <c r="A44" s="72">
        <v>36</v>
      </c>
      <c r="B44" s="141" t="s">
        <v>224</v>
      </c>
      <c r="C44" s="125"/>
      <c r="D44" s="125"/>
      <c r="E44" s="110"/>
      <c r="F44" s="69" t="s">
        <v>177</v>
      </c>
      <c r="G44" s="69">
        <v>6</v>
      </c>
      <c r="H44" s="70">
        <v>37.29</v>
      </c>
      <c r="I44" s="70">
        <f t="shared" si="2"/>
        <v>223.74</v>
      </c>
      <c r="J44" s="69">
        <v>12</v>
      </c>
      <c r="K44" s="70">
        <f t="shared" si="3"/>
        <v>18.645</v>
      </c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</row>
    <row r="45" spans="1:26" ht="15.75" customHeight="1" x14ac:dyDescent="0.25">
      <c r="A45" s="65"/>
      <c r="B45" s="135" t="s">
        <v>184</v>
      </c>
      <c r="C45" s="136"/>
      <c r="D45" s="136"/>
      <c r="E45" s="136"/>
      <c r="F45" s="136"/>
      <c r="G45" s="136"/>
      <c r="H45" s="136"/>
      <c r="I45" s="136"/>
      <c r="J45" s="137"/>
      <c r="K45" s="71">
        <f>SUM(K13:K44)</f>
        <v>226.76199999999997</v>
      </c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</row>
    <row r="46" spans="1:26" ht="15.7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</row>
    <row r="47" spans="1:26" ht="15.75" customHeight="1" x14ac:dyDescent="0.25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</row>
    <row r="48" spans="1:26" ht="15.75" customHeight="1" x14ac:dyDescent="0.25">
      <c r="A48" s="138" t="s">
        <v>102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</row>
    <row r="49" spans="1:26" ht="15.75" customHeight="1" x14ac:dyDescent="0.25">
      <c r="A49" s="66" t="s">
        <v>167</v>
      </c>
      <c r="B49" s="140" t="s">
        <v>168</v>
      </c>
      <c r="C49" s="125"/>
      <c r="D49" s="125"/>
      <c r="E49" s="110"/>
      <c r="F49" s="67" t="s">
        <v>169</v>
      </c>
      <c r="G49" s="67" t="s">
        <v>170</v>
      </c>
      <c r="H49" s="67" t="s">
        <v>171</v>
      </c>
      <c r="I49" s="67" t="s">
        <v>172</v>
      </c>
      <c r="J49" s="67" t="s">
        <v>173</v>
      </c>
      <c r="K49" s="67" t="s">
        <v>174</v>
      </c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</row>
    <row r="50" spans="1:26" ht="42.75" customHeight="1" x14ac:dyDescent="0.25">
      <c r="A50" s="72">
        <v>37</v>
      </c>
      <c r="B50" s="141" t="s">
        <v>225</v>
      </c>
      <c r="C50" s="125"/>
      <c r="D50" s="125"/>
      <c r="E50" s="110"/>
      <c r="F50" s="69" t="s">
        <v>177</v>
      </c>
      <c r="G50" s="69">
        <v>2</v>
      </c>
      <c r="H50" s="73">
        <v>24.01</v>
      </c>
      <c r="I50" s="70">
        <f t="shared" ref="I50:I58" si="4">H50*G50</f>
        <v>48.02</v>
      </c>
      <c r="J50" s="69">
        <v>12</v>
      </c>
      <c r="K50" s="70">
        <f t="shared" ref="K50:K58" si="5">I50/J50</f>
        <v>4.0016666666666669</v>
      </c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</row>
    <row r="51" spans="1:26" ht="81" customHeight="1" x14ac:dyDescent="0.25">
      <c r="A51" s="72">
        <v>38</v>
      </c>
      <c r="B51" s="141" t="s">
        <v>226</v>
      </c>
      <c r="C51" s="125"/>
      <c r="D51" s="125"/>
      <c r="E51" s="110"/>
      <c r="F51" s="69" t="s">
        <v>177</v>
      </c>
      <c r="G51" s="69">
        <v>1</v>
      </c>
      <c r="H51" s="73">
        <v>78.17</v>
      </c>
      <c r="I51" s="70">
        <f t="shared" si="4"/>
        <v>78.17</v>
      </c>
      <c r="J51" s="69">
        <v>12</v>
      </c>
      <c r="K51" s="70">
        <f t="shared" si="5"/>
        <v>6.5141666666666671</v>
      </c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</row>
    <row r="52" spans="1:26" ht="68.25" customHeight="1" x14ac:dyDescent="0.25">
      <c r="A52" s="72">
        <v>39</v>
      </c>
      <c r="B52" s="141" t="s">
        <v>227</v>
      </c>
      <c r="C52" s="125"/>
      <c r="D52" s="125"/>
      <c r="E52" s="110"/>
      <c r="F52" s="69" t="s">
        <v>177</v>
      </c>
      <c r="G52" s="69">
        <v>120</v>
      </c>
      <c r="H52" s="73">
        <v>35.35</v>
      </c>
      <c r="I52" s="70">
        <f t="shared" si="4"/>
        <v>4242</v>
      </c>
      <c r="J52" s="69">
        <v>12</v>
      </c>
      <c r="K52" s="70">
        <f t="shared" si="5"/>
        <v>353.5</v>
      </c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</row>
    <row r="53" spans="1:26" ht="54" customHeight="1" x14ac:dyDescent="0.25">
      <c r="A53" s="72">
        <v>40</v>
      </c>
      <c r="B53" s="141" t="s">
        <v>228</v>
      </c>
      <c r="C53" s="125"/>
      <c r="D53" s="125"/>
      <c r="E53" s="110"/>
      <c r="F53" s="69" t="s">
        <v>177</v>
      </c>
      <c r="G53" s="69">
        <v>4</v>
      </c>
      <c r="H53" s="73">
        <v>2.31</v>
      </c>
      <c r="I53" s="70">
        <f t="shared" si="4"/>
        <v>9.24</v>
      </c>
      <c r="J53" s="69">
        <v>12</v>
      </c>
      <c r="K53" s="70">
        <f t="shared" si="5"/>
        <v>0.77</v>
      </c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</row>
    <row r="54" spans="1:26" ht="109.5" customHeight="1" x14ac:dyDescent="0.25">
      <c r="A54" s="72">
        <v>41</v>
      </c>
      <c r="B54" s="141" t="s">
        <v>229</v>
      </c>
      <c r="C54" s="125"/>
      <c r="D54" s="125"/>
      <c r="E54" s="110"/>
      <c r="F54" s="69" t="s">
        <v>177</v>
      </c>
      <c r="G54" s="69">
        <v>1</v>
      </c>
      <c r="H54" s="73">
        <v>219.6</v>
      </c>
      <c r="I54" s="70">
        <f t="shared" si="4"/>
        <v>219.6</v>
      </c>
      <c r="J54" s="69">
        <v>60</v>
      </c>
      <c r="K54" s="70">
        <f t="shared" si="5"/>
        <v>3.6599999999999997</v>
      </c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</row>
    <row r="55" spans="1:26" ht="15.75" customHeight="1" x14ac:dyDescent="0.25">
      <c r="A55" s="72">
        <v>42</v>
      </c>
      <c r="B55" s="142" t="s">
        <v>230</v>
      </c>
      <c r="C55" s="125"/>
      <c r="D55" s="125"/>
      <c r="E55" s="110"/>
      <c r="F55" s="69" t="s">
        <v>177</v>
      </c>
      <c r="G55" s="69">
        <v>6</v>
      </c>
      <c r="H55" s="70">
        <v>56.89</v>
      </c>
      <c r="I55" s="70">
        <f t="shared" si="4"/>
        <v>341.34000000000003</v>
      </c>
      <c r="J55" s="69">
        <v>12</v>
      </c>
      <c r="K55" s="70">
        <f t="shared" si="5"/>
        <v>28.445000000000004</v>
      </c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</row>
    <row r="56" spans="1:26" ht="123.75" customHeight="1" x14ac:dyDescent="0.25">
      <c r="A56" s="72">
        <v>43</v>
      </c>
      <c r="B56" s="141" t="s">
        <v>231</v>
      </c>
      <c r="C56" s="125"/>
      <c r="D56" s="125"/>
      <c r="E56" s="110"/>
      <c r="F56" s="69" t="s">
        <v>217</v>
      </c>
      <c r="G56" s="69">
        <v>2</v>
      </c>
      <c r="H56" s="70">
        <v>107.08</v>
      </c>
      <c r="I56" s="70">
        <f t="shared" si="4"/>
        <v>214.16</v>
      </c>
      <c r="J56" s="69">
        <v>12</v>
      </c>
      <c r="K56" s="70">
        <f t="shared" si="5"/>
        <v>17.846666666666668</v>
      </c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</row>
    <row r="57" spans="1:26" ht="53.25" customHeight="1" x14ac:dyDescent="0.25">
      <c r="A57" s="72">
        <v>44</v>
      </c>
      <c r="B57" s="141" t="s">
        <v>232</v>
      </c>
      <c r="C57" s="125"/>
      <c r="D57" s="125"/>
      <c r="E57" s="110"/>
      <c r="F57" s="69" t="s">
        <v>177</v>
      </c>
      <c r="G57" s="69">
        <v>2</v>
      </c>
      <c r="H57" s="73">
        <v>11.79</v>
      </c>
      <c r="I57" s="70">
        <f t="shared" si="4"/>
        <v>23.58</v>
      </c>
      <c r="J57" s="69">
        <v>12</v>
      </c>
      <c r="K57" s="70">
        <f t="shared" si="5"/>
        <v>1.9649999999999999</v>
      </c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</row>
    <row r="58" spans="1:26" ht="15.75" customHeight="1" x14ac:dyDescent="0.25">
      <c r="A58" s="72">
        <v>45</v>
      </c>
      <c r="B58" s="141" t="s">
        <v>233</v>
      </c>
      <c r="C58" s="125"/>
      <c r="D58" s="125"/>
      <c r="E58" s="110"/>
      <c r="F58" s="69" t="s">
        <v>177</v>
      </c>
      <c r="G58" s="69">
        <v>2</v>
      </c>
      <c r="H58" s="73">
        <v>57</v>
      </c>
      <c r="I58" s="70">
        <f t="shared" si="4"/>
        <v>114</v>
      </c>
      <c r="J58" s="69">
        <v>12</v>
      </c>
      <c r="K58" s="70">
        <f t="shared" si="5"/>
        <v>9.5</v>
      </c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</row>
    <row r="59" spans="1:26" ht="15.75" customHeight="1" x14ac:dyDescent="0.25">
      <c r="A59" s="65"/>
      <c r="B59" s="135" t="s">
        <v>184</v>
      </c>
      <c r="C59" s="136"/>
      <c r="D59" s="136"/>
      <c r="E59" s="136"/>
      <c r="F59" s="136"/>
      <c r="G59" s="136"/>
      <c r="H59" s="136"/>
      <c r="I59" s="136"/>
      <c r="J59" s="137"/>
      <c r="K59" s="71">
        <f>SUM(K50:K58)</f>
        <v>426.20249999999999</v>
      </c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</row>
    <row r="60" spans="1:26" ht="15.75" customHeight="1" x14ac:dyDescent="0.25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</row>
    <row r="61" spans="1:26" ht="15.75" customHeight="1" x14ac:dyDescent="0.25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</row>
    <row r="62" spans="1:26" ht="15.75" customHeight="1" x14ac:dyDescent="0.25">
      <c r="A62" s="138" t="s">
        <v>234</v>
      </c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</row>
    <row r="63" spans="1:26" ht="15.75" customHeight="1" x14ac:dyDescent="0.25">
      <c r="A63" s="66" t="s">
        <v>167</v>
      </c>
      <c r="B63" s="140" t="s">
        <v>168</v>
      </c>
      <c r="C63" s="125"/>
      <c r="D63" s="125"/>
      <c r="E63" s="110"/>
      <c r="F63" s="67" t="s">
        <v>169</v>
      </c>
      <c r="G63" s="67" t="s">
        <v>170</v>
      </c>
      <c r="H63" s="67" t="s">
        <v>171</v>
      </c>
      <c r="I63" s="67" t="s">
        <v>172</v>
      </c>
      <c r="J63" s="67" t="s">
        <v>173</v>
      </c>
      <c r="K63" s="67" t="s">
        <v>174</v>
      </c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</row>
    <row r="64" spans="1:26" ht="125.25" customHeight="1" x14ac:dyDescent="0.25">
      <c r="A64" s="72">
        <v>46</v>
      </c>
      <c r="B64" s="141" t="s">
        <v>235</v>
      </c>
      <c r="C64" s="125"/>
      <c r="D64" s="125"/>
      <c r="E64" s="110"/>
      <c r="F64" s="69" t="s">
        <v>177</v>
      </c>
      <c r="G64" s="69">
        <v>4</v>
      </c>
      <c r="H64" s="73">
        <v>97.42</v>
      </c>
      <c r="I64" s="70">
        <f t="shared" ref="I64:I68" si="6">H64*G64</f>
        <v>389.68</v>
      </c>
      <c r="J64" s="69">
        <v>12</v>
      </c>
      <c r="K64" s="70">
        <f t="shared" ref="K64:K68" si="7">I64/J64</f>
        <v>32.473333333333336</v>
      </c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</row>
    <row r="65" spans="1:26" ht="38.25" customHeight="1" x14ac:dyDescent="0.25">
      <c r="A65" s="72">
        <v>47</v>
      </c>
      <c r="B65" s="141" t="s">
        <v>236</v>
      </c>
      <c r="C65" s="125"/>
      <c r="D65" s="125"/>
      <c r="E65" s="110"/>
      <c r="F65" s="69" t="s">
        <v>177</v>
      </c>
      <c r="G65" s="69">
        <v>4</v>
      </c>
      <c r="H65" s="70">
        <v>95.73</v>
      </c>
      <c r="I65" s="70">
        <f t="shared" si="6"/>
        <v>382.92</v>
      </c>
      <c r="J65" s="69">
        <v>12</v>
      </c>
      <c r="K65" s="70">
        <f t="shared" si="7"/>
        <v>31.91</v>
      </c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</row>
    <row r="66" spans="1:26" ht="57.75" customHeight="1" x14ac:dyDescent="0.25">
      <c r="A66" s="72">
        <v>48</v>
      </c>
      <c r="B66" s="141" t="s">
        <v>237</v>
      </c>
      <c r="C66" s="125"/>
      <c r="D66" s="125"/>
      <c r="E66" s="110"/>
      <c r="F66" s="69" t="s">
        <v>177</v>
      </c>
      <c r="G66" s="69">
        <v>4</v>
      </c>
      <c r="H66" s="73">
        <v>81.540000000000006</v>
      </c>
      <c r="I66" s="70">
        <f t="shared" si="6"/>
        <v>326.16000000000003</v>
      </c>
      <c r="J66" s="69">
        <v>12</v>
      </c>
      <c r="K66" s="70">
        <f t="shared" si="7"/>
        <v>27.180000000000003</v>
      </c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</row>
    <row r="67" spans="1:26" ht="39" customHeight="1" x14ac:dyDescent="0.25">
      <c r="A67" s="72">
        <v>49</v>
      </c>
      <c r="B67" s="141" t="s">
        <v>238</v>
      </c>
      <c r="C67" s="125"/>
      <c r="D67" s="125"/>
      <c r="E67" s="110"/>
      <c r="F67" s="69" t="s">
        <v>217</v>
      </c>
      <c r="G67" s="69">
        <v>4</v>
      </c>
      <c r="H67" s="70">
        <v>7.35</v>
      </c>
      <c r="I67" s="70">
        <f t="shared" si="6"/>
        <v>29.4</v>
      </c>
      <c r="J67" s="69">
        <v>12</v>
      </c>
      <c r="K67" s="70">
        <f t="shared" si="7"/>
        <v>2.4499999999999997</v>
      </c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</row>
    <row r="68" spans="1:26" ht="28.5" customHeight="1" x14ac:dyDescent="0.25">
      <c r="A68" s="72">
        <v>50</v>
      </c>
      <c r="B68" s="141" t="s">
        <v>239</v>
      </c>
      <c r="C68" s="125"/>
      <c r="D68" s="125"/>
      <c r="E68" s="110"/>
      <c r="F68" s="69" t="s">
        <v>177</v>
      </c>
      <c r="G68" s="69">
        <v>2</v>
      </c>
      <c r="H68" s="73">
        <v>51.15</v>
      </c>
      <c r="I68" s="70">
        <f t="shared" si="6"/>
        <v>102.3</v>
      </c>
      <c r="J68" s="69">
        <v>12</v>
      </c>
      <c r="K68" s="70">
        <f t="shared" si="7"/>
        <v>8.5250000000000004</v>
      </c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</row>
    <row r="69" spans="1:26" ht="15.75" customHeight="1" x14ac:dyDescent="0.25">
      <c r="A69" s="65"/>
      <c r="B69" s="144" t="s">
        <v>184</v>
      </c>
      <c r="C69" s="125"/>
      <c r="D69" s="125"/>
      <c r="E69" s="125"/>
      <c r="F69" s="125"/>
      <c r="G69" s="125"/>
      <c r="H69" s="125"/>
      <c r="I69" s="125"/>
      <c r="J69" s="110"/>
      <c r="K69" s="74">
        <f>SUM(K64:K68)</f>
        <v>102.53833333333336</v>
      </c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</row>
    <row r="70" spans="1:26" ht="15.75" customHeight="1" x14ac:dyDescent="0.25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</row>
    <row r="71" spans="1:26" ht="15.75" customHeight="1" x14ac:dyDescent="0.25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</row>
    <row r="72" spans="1:26" ht="15.75" customHeight="1" x14ac:dyDescent="0.25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</row>
    <row r="73" spans="1:26" ht="15.75" customHeight="1" x14ac:dyDescent="0.25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</row>
    <row r="74" spans="1:26" ht="15.75" customHeight="1" x14ac:dyDescent="0.25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</row>
    <row r="75" spans="1:26" ht="15.75" customHeight="1" x14ac:dyDescent="0.25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</row>
    <row r="76" spans="1:26" ht="15.75" customHeight="1" x14ac:dyDescent="0.25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</row>
    <row r="77" spans="1:26" ht="15.75" customHeight="1" x14ac:dyDescent="0.25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</row>
    <row r="78" spans="1:26" ht="15.75" customHeight="1" x14ac:dyDescent="0.25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</row>
    <row r="79" spans="1:26" ht="15.75" customHeight="1" x14ac:dyDescent="0.25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</row>
    <row r="80" spans="1:26" ht="15.75" customHeight="1" x14ac:dyDescent="0.25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</row>
    <row r="81" spans="1:26" ht="15.75" customHeight="1" x14ac:dyDescent="0.25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</row>
    <row r="82" spans="1:26" ht="15.75" customHeight="1" x14ac:dyDescent="0.25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</row>
    <row r="83" spans="1:26" ht="15.75" customHeight="1" x14ac:dyDescent="0.25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</row>
    <row r="84" spans="1:26" ht="15.75" customHeight="1" x14ac:dyDescent="0.25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</row>
    <row r="85" spans="1:26" ht="15.75" customHeight="1" x14ac:dyDescent="0.25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</row>
    <row r="86" spans="1:26" ht="15.75" customHeight="1" x14ac:dyDescent="0.25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</row>
    <row r="87" spans="1:26" ht="15.75" customHeight="1" x14ac:dyDescent="0.25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</row>
    <row r="88" spans="1:26" ht="15.75" customHeight="1" x14ac:dyDescent="0.25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</row>
    <row r="89" spans="1:26" ht="15.75" customHeight="1" x14ac:dyDescent="0.25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</row>
    <row r="90" spans="1:26" ht="15.75" customHeight="1" x14ac:dyDescent="0.25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</row>
    <row r="91" spans="1:26" ht="15.75" customHeight="1" x14ac:dyDescent="0.25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</row>
    <row r="92" spans="1:26" ht="15.75" customHeight="1" x14ac:dyDescent="0.2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</row>
    <row r="93" spans="1:26" ht="15.75" customHeight="1" x14ac:dyDescent="0.2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</row>
    <row r="94" spans="1:26" ht="15.75" customHeight="1" x14ac:dyDescent="0.2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</row>
    <row r="95" spans="1:26" ht="15.75" customHeight="1" x14ac:dyDescent="0.2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</row>
    <row r="96" spans="1:26" ht="15.75" customHeight="1" x14ac:dyDescent="0.2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</row>
    <row r="97" spans="1:26" ht="15.75" customHeight="1" x14ac:dyDescent="0.2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</row>
    <row r="98" spans="1:26" ht="15.75" customHeight="1" x14ac:dyDescent="0.2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</row>
    <row r="99" spans="1:26" ht="15.75" customHeight="1" x14ac:dyDescent="0.2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</row>
    <row r="100" spans="1:26" ht="15.75" customHeight="1" x14ac:dyDescent="0.2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</row>
    <row r="101" spans="1:26" ht="15.75" customHeight="1" x14ac:dyDescent="0.2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</row>
    <row r="102" spans="1:26" ht="15.75" customHeight="1" x14ac:dyDescent="0.2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</row>
    <row r="103" spans="1:26" ht="15.75" customHeight="1" x14ac:dyDescent="0.2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</row>
    <row r="104" spans="1:26" ht="15.75" customHeight="1" x14ac:dyDescent="0.2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</row>
    <row r="105" spans="1:26" ht="15.75" customHeight="1" x14ac:dyDescent="0.2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</row>
    <row r="106" spans="1:26" ht="15.75" customHeight="1" x14ac:dyDescent="0.2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</row>
    <row r="107" spans="1:26" ht="15.75" customHeight="1" x14ac:dyDescent="0.2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</row>
    <row r="108" spans="1:26" ht="15.75" customHeight="1" x14ac:dyDescent="0.2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</row>
    <row r="109" spans="1:26" ht="15.75" customHeight="1" x14ac:dyDescent="0.2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</row>
    <row r="110" spans="1:26" ht="15.75" customHeight="1" x14ac:dyDescent="0.2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</row>
    <row r="111" spans="1:26" ht="15.75" customHeight="1" x14ac:dyDescent="0.2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</row>
    <row r="112" spans="1:26" ht="15.75" customHeight="1" x14ac:dyDescent="0.2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</row>
    <row r="113" spans="1:26" ht="15.75" customHeight="1" x14ac:dyDescent="0.2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</row>
    <row r="114" spans="1:26" ht="15.75" customHeight="1" x14ac:dyDescent="0.2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</row>
    <row r="115" spans="1:26" ht="15.75" customHeight="1" x14ac:dyDescent="0.2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</row>
    <row r="116" spans="1:26" ht="15.75" customHeight="1" x14ac:dyDescent="0.2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</row>
    <row r="117" spans="1:26" ht="15.75" customHeight="1" x14ac:dyDescent="0.2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</row>
    <row r="118" spans="1:26" ht="15.75" customHeight="1" x14ac:dyDescent="0.2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</row>
    <row r="119" spans="1:26" ht="15.75" customHeight="1" x14ac:dyDescent="0.2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</row>
    <row r="120" spans="1:26" ht="15.75" customHeight="1" x14ac:dyDescent="0.2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</row>
    <row r="121" spans="1:26" ht="15.75" customHeight="1" x14ac:dyDescent="0.2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</row>
    <row r="122" spans="1:26" ht="15.75" customHeight="1" x14ac:dyDescent="0.2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</row>
    <row r="123" spans="1:26" ht="15.75" customHeight="1" x14ac:dyDescent="0.25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</row>
    <row r="124" spans="1:26" ht="15.75" customHeight="1" x14ac:dyDescent="0.25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</row>
    <row r="125" spans="1:26" ht="15.75" customHeight="1" x14ac:dyDescent="0.25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</row>
    <row r="126" spans="1:26" ht="15.75" customHeight="1" x14ac:dyDescent="0.25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</row>
    <row r="127" spans="1:26" ht="15.75" customHeight="1" x14ac:dyDescent="0.25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</row>
    <row r="128" spans="1:26" ht="15.75" customHeight="1" x14ac:dyDescent="0.25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</row>
    <row r="129" spans="1:26" ht="15.75" customHeight="1" x14ac:dyDescent="0.25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</row>
    <row r="130" spans="1:26" ht="15.75" customHeight="1" x14ac:dyDescent="0.25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</row>
    <row r="131" spans="1:26" ht="15.75" customHeight="1" x14ac:dyDescent="0.25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</row>
    <row r="132" spans="1:26" ht="15.75" customHeight="1" x14ac:dyDescent="0.25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</row>
    <row r="133" spans="1:26" ht="15.75" customHeight="1" x14ac:dyDescent="0.25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</row>
    <row r="134" spans="1:26" ht="15.75" customHeight="1" x14ac:dyDescent="0.25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</row>
    <row r="135" spans="1:26" ht="15.75" customHeight="1" x14ac:dyDescent="0.25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</row>
    <row r="136" spans="1:26" ht="15.75" customHeight="1" x14ac:dyDescent="0.25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</row>
    <row r="137" spans="1:26" ht="15.75" customHeight="1" x14ac:dyDescent="0.25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</row>
    <row r="138" spans="1:26" ht="15.75" customHeight="1" x14ac:dyDescent="0.25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</row>
    <row r="139" spans="1:26" ht="15.75" customHeight="1" x14ac:dyDescent="0.25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</row>
    <row r="140" spans="1:26" ht="15.75" customHeight="1" x14ac:dyDescent="0.25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</row>
    <row r="141" spans="1:26" ht="15.75" customHeight="1" x14ac:dyDescent="0.25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</row>
    <row r="142" spans="1:26" ht="15.75" customHeight="1" x14ac:dyDescent="0.25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</row>
    <row r="143" spans="1:26" ht="15.75" customHeight="1" x14ac:dyDescent="0.25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</row>
    <row r="144" spans="1:26" ht="15.75" customHeight="1" x14ac:dyDescent="0.25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</row>
    <row r="145" spans="1:26" ht="15.75" customHeight="1" x14ac:dyDescent="0.25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</row>
    <row r="146" spans="1:26" ht="15.75" customHeight="1" x14ac:dyDescent="0.25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</row>
    <row r="147" spans="1:26" ht="15.75" customHeight="1" x14ac:dyDescent="0.25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</row>
    <row r="148" spans="1:26" ht="15.75" customHeight="1" x14ac:dyDescent="0.25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</row>
    <row r="149" spans="1:26" ht="15.75" customHeight="1" x14ac:dyDescent="0.25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</row>
    <row r="150" spans="1:26" ht="15.75" customHeight="1" x14ac:dyDescent="0.25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</row>
    <row r="151" spans="1:26" ht="15.75" customHeight="1" x14ac:dyDescent="0.25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</row>
    <row r="152" spans="1:26" ht="15.75" customHeight="1" x14ac:dyDescent="0.25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</row>
    <row r="153" spans="1:26" ht="15.75" customHeight="1" x14ac:dyDescent="0.25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</row>
    <row r="154" spans="1:26" ht="15.75" customHeight="1" x14ac:dyDescent="0.25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</row>
    <row r="155" spans="1:26" ht="15.75" customHeight="1" x14ac:dyDescent="0.25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</row>
    <row r="156" spans="1:26" ht="15.75" customHeight="1" x14ac:dyDescent="0.25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</row>
    <row r="157" spans="1:26" ht="15.75" customHeight="1" x14ac:dyDescent="0.25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</row>
    <row r="158" spans="1:26" ht="15.75" customHeight="1" x14ac:dyDescent="0.25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</row>
    <row r="159" spans="1:26" ht="15.75" customHeight="1" x14ac:dyDescent="0.25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</row>
    <row r="160" spans="1:26" ht="15.75" customHeight="1" x14ac:dyDescent="0.25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</row>
    <row r="161" spans="1:26" ht="15.75" customHeight="1" x14ac:dyDescent="0.25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</row>
    <row r="162" spans="1:26" ht="15.75" customHeight="1" x14ac:dyDescent="0.25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</row>
    <row r="163" spans="1:26" ht="15.75" customHeight="1" x14ac:dyDescent="0.25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</row>
    <row r="164" spans="1:26" ht="15.75" customHeight="1" x14ac:dyDescent="0.25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</row>
    <row r="165" spans="1:26" ht="15.75" customHeight="1" x14ac:dyDescent="0.25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</row>
    <row r="166" spans="1:26" ht="15.75" customHeight="1" x14ac:dyDescent="0.25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</row>
    <row r="167" spans="1:26" ht="15.75" customHeight="1" x14ac:dyDescent="0.25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</row>
    <row r="168" spans="1:26" ht="15.75" customHeight="1" x14ac:dyDescent="0.25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</row>
    <row r="169" spans="1:26" ht="15.75" customHeight="1" x14ac:dyDescent="0.25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</row>
    <row r="170" spans="1:26" ht="15.75" customHeight="1" x14ac:dyDescent="0.25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</row>
    <row r="171" spans="1:26" ht="15.75" customHeight="1" x14ac:dyDescent="0.25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</row>
    <row r="172" spans="1:26" ht="15.75" customHeight="1" x14ac:dyDescent="0.25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</row>
    <row r="173" spans="1:26" ht="15.75" customHeight="1" x14ac:dyDescent="0.25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</row>
    <row r="174" spans="1:26" ht="15.75" customHeight="1" x14ac:dyDescent="0.25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</row>
    <row r="175" spans="1:26" ht="15.75" customHeight="1" x14ac:dyDescent="0.2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</row>
    <row r="176" spans="1:26" ht="15.75" customHeight="1" x14ac:dyDescent="0.2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</row>
    <row r="177" spans="1:26" ht="15.75" customHeight="1" x14ac:dyDescent="0.2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</row>
    <row r="178" spans="1:26" ht="15.75" customHeight="1" x14ac:dyDescent="0.2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</row>
    <row r="179" spans="1:26" ht="15.75" customHeight="1" x14ac:dyDescent="0.2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</row>
    <row r="180" spans="1:26" ht="15.75" customHeight="1" x14ac:dyDescent="0.2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</row>
    <row r="181" spans="1:26" ht="15.75" customHeight="1" x14ac:dyDescent="0.2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</row>
    <row r="182" spans="1:26" ht="15.75" customHeight="1" x14ac:dyDescent="0.2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</row>
    <row r="183" spans="1:26" ht="15.75" customHeight="1" x14ac:dyDescent="0.2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</row>
    <row r="184" spans="1:26" ht="15.75" customHeight="1" x14ac:dyDescent="0.2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</row>
    <row r="185" spans="1:26" ht="15.75" customHeight="1" x14ac:dyDescent="0.2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</row>
    <row r="186" spans="1:26" ht="15.75" customHeight="1" x14ac:dyDescent="0.2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</row>
    <row r="187" spans="1:26" ht="15.75" customHeight="1" x14ac:dyDescent="0.25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</row>
    <row r="188" spans="1:26" ht="15.75" customHeight="1" x14ac:dyDescent="0.25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</row>
    <row r="189" spans="1:26" ht="15.75" customHeight="1" x14ac:dyDescent="0.25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</row>
    <row r="190" spans="1:26" ht="15.75" customHeight="1" x14ac:dyDescent="0.25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</row>
    <row r="191" spans="1:26" ht="15.75" customHeight="1" x14ac:dyDescent="0.25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</row>
    <row r="192" spans="1:26" ht="15.75" customHeight="1" x14ac:dyDescent="0.25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</row>
    <row r="193" spans="1:26" ht="15.75" customHeight="1" x14ac:dyDescent="0.25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</row>
    <row r="194" spans="1:26" ht="15.75" customHeight="1" x14ac:dyDescent="0.25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</row>
    <row r="195" spans="1:26" ht="15.75" customHeight="1" x14ac:dyDescent="0.25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</row>
    <row r="196" spans="1:26" ht="15.75" customHeight="1" x14ac:dyDescent="0.25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</row>
    <row r="197" spans="1:26" ht="15.75" customHeight="1" x14ac:dyDescent="0.25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</row>
    <row r="198" spans="1:26" ht="15.75" customHeight="1" x14ac:dyDescent="0.25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</row>
    <row r="199" spans="1:26" ht="15.75" customHeight="1" x14ac:dyDescent="0.25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</row>
    <row r="200" spans="1:26" ht="15.75" customHeight="1" x14ac:dyDescent="0.25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</row>
    <row r="201" spans="1:26" ht="15.75" customHeight="1" x14ac:dyDescent="0.25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</row>
    <row r="202" spans="1:26" ht="15.75" customHeight="1" x14ac:dyDescent="0.25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</row>
    <row r="203" spans="1:26" ht="15.75" customHeight="1" x14ac:dyDescent="0.25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</row>
    <row r="204" spans="1:26" ht="15.75" customHeight="1" x14ac:dyDescent="0.25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</row>
    <row r="205" spans="1:26" ht="15.75" customHeight="1" x14ac:dyDescent="0.25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</row>
    <row r="206" spans="1:26" ht="15.75" customHeight="1" x14ac:dyDescent="0.25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</row>
    <row r="207" spans="1:26" ht="15.75" customHeight="1" x14ac:dyDescent="0.25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</row>
    <row r="208" spans="1:26" ht="15.75" customHeight="1" x14ac:dyDescent="0.25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</row>
    <row r="209" spans="1:26" ht="15.75" customHeight="1" x14ac:dyDescent="0.2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</row>
    <row r="210" spans="1:26" ht="15.75" customHeight="1" x14ac:dyDescent="0.25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</row>
    <row r="211" spans="1:26" ht="15.75" customHeight="1" x14ac:dyDescent="0.25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</row>
    <row r="212" spans="1:26" ht="15.75" customHeight="1" x14ac:dyDescent="0.25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</row>
    <row r="213" spans="1:26" ht="15.75" customHeight="1" x14ac:dyDescent="0.25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</row>
    <row r="214" spans="1:26" ht="15.75" customHeight="1" x14ac:dyDescent="0.25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</row>
    <row r="215" spans="1:26" ht="15.75" customHeight="1" x14ac:dyDescent="0.25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</row>
    <row r="216" spans="1:26" ht="15.75" customHeight="1" x14ac:dyDescent="0.25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</row>
    <row r="217" spans="1:26" ht="15.75" customHeight="1" x14ac:dyDescent="0.25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</row>
    <row r="218" spans="1:26" ht="15.75" customHeight="1" x14ac:dyDescent="0.25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</row>
    <row r="219" spans="1:26" ht="15.75" customHeight="1" x14ac:dyDescent="0.25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</row>
    <row r="220" spans="1:26" ht="15.75" customHeight="1" x14ac:dyDescent="0.25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</row>
    <row r="221" spans="1:26" ht="15.75" customHeight="1" x14ac:dyDescent="0.25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</row>
    <row r="222" spans="1:26" ht="15.75" customHeight="1" x14ac:dyDescent="0.25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</row>
    <row r="223" spans="1:26" ht="15.75" customHeight="1" x14ac:dyDescent="0.25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</row>
    <row r="224" spans="1:26" ht="15.75" customHeight="1" x14ac:dyDescent="0.25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</row>
    <row r="225" spans="1:26" ht="15.75" customHeight="1" x14ac:dyDescent="0.25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</row>
    <row r="226" spans="1:26" ht="15.75" customHeight="1" x14ac:dyDescent="0.25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</row>
    <row r="227" spans="1:26" ht="15.75" customHeight="1" x14ac:dyDescent="0.25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</row>
    <row r="228" spans="1:26" ht="15.75" customHeight="1" x14ac:dyDescent="0.25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</row>
    <row r="229" spans="1:26" ht="15.75" customHeight="1" x14ac:dyDescent="0.25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</row>
    <row r="230" spans="1:26" ht="15.75" customHeight="1" x14ac:dyDescent="0.25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</row>
    <row r="231" spans="1:26" ht="15.75" customHeight="1" x14ac:dyDescent="0.25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</row>
    <row r="232" spans="1:26" ht="15.75" customHeight="1" x14ac:dyDescent="0.25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</row>
    <row r="233" spans="1:26" ht="15.75" customHeight="1" x14ac:dyDescent="0.25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</row>
    <row r="234" spans="1:26" ht="15.75" customHeight="1" x14ac:dyDescent="0.25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</row>
    <row r="235" spans="1:26" ht="15.75" customHeight="1" x14ac:dyDescent="0.25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</row>
    <row r="236" spans="1:26" ht="15.75" customHeight="1" x14ac:dyDescent="0.25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</row>
    <row r="237" spans="1:26" ht="15.75" customHeight="1" x14ac:dyDescent="0.25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</row>
    <row r="238" spans="1:26" ht="15.75" customHeight="1" x14ac:dyDescent="0.25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</row>
    <row r="239" spans="1:26" ht="15.75" customHeight="1" x14ac:dyDescent="0.25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</row>
    <row r="240" spans="1:26" ht="15.75" customHeight="1" x14ac:dyDescent="0.25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</row>
    <row r="241" spans="1:26" ht="15.75" customHeight="1" x14ac:dyDescent="0.25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</row>
    <row r="242" spans="1:26" ht="15.75" customHeight="1" x14ac:dyDescent="0.25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</row>
    <row r="243" spans="1:26" ht="15.75" customHeight="1" x14ac:dyDescent="0.25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</row>
    <row r="244" spans="1:26" ht="15.75" customHeight="1" x14ac:dyDescent="0.25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</row>
    <row r="245" spans="1:26" ht="15.75" customHeight="1" x14ac:dyDescent="0.2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</row>
    <row r="246" spans="1:26" ht="15.75" customHeight="1" x14ac:dyDescent="0.25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</row>
    <row r="247" spans="1:26" ht="15.75" customHeight="1" x14ac:dyDescent="0.25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</row>
    <row r="248" spans="1:26" ht="15.75" customHeight="1" x14ac:dyDescent="0.25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  <c r="Z248" s="65"/>
    </row>
    <row r="249" spans="1:26" ht="15.75" customHeight="1" x14ac:dyDescent="0.25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</row>
    <row r="250" spans="1:26" ht="15.75" customHeight="1" x14ac:dyDescent="0.2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</row>
    <row r="251" spans="1:26" ht="15.75" customHeight="1" x14ac:dyDescent="0.25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</row>
    <row r="252" spans="1:26" ht="15.75" customHeight="1" x14ac:dyDescent="0.2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</row>
    <row r="253" spans="1:26" ht="15.75" customHeight="1" x14ac:dyDescent="0.25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</row>
    <row r="254" spans="1:26" ht="15.75" customHeight="1" x14ac:dyDescent="0.25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</row>
    <row r="255" spans="1:26" ht="15.75" customHeight="1" x14ac:dyDescent="0.25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</row>
    <row r="256" spans="1:26" ht="15.75" customHeight="1" x14ac:dyDescent="0.25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</row>
    <row r="257" spans="1:26" ht="15.75" customHeight="1" x14ac:dyDescent="0.25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</row>
    <row r="258" spans="1:26" ht="15.75" customHeight="1" x14ac:dyDescent="0.25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</row>
    <row r="259" spans="1:26" ht="15.75" customHeight="1" x14ac:dyDescent="0.25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</row>
    <row r="260" spans="1:26" ht="15.75" customHeight="1" x14ac:dyDescent="0.25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</row>
    <row r="261" spans="1:26" ht="15.75" customHeight="1" x14ac:dyDescent="0.25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</row>
    <row r="262" spans="1:26" ht="15.75" customHeight="1" x14ac:dyDescent="0.25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</row>
    <row r="263" spans="1:26" ht="15.75" customHeight="1" x14ac:dyDescent="0.25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</row>
    <row r="264" spans="1:26" ht="15.75" customHeight="1" x14ac:dyDescent="0.25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</row>
    <row r="265" spans="1:26" ht="15.75" customHeight="1" x14ac:dyDescent="0.25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</row>
    <row r="266" spans="1:26" ht="15.75" customHeight="1" x14ac:dyDescent="0.25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</row>
    <row r="267" spans="1:26" ht="15.75" customHeight="1" x14ac:dyDescent="0.25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</row>
    <row r="268" spans="1:26" ht="15.75" customHeight="1" x14ac:dyDescent="0.25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</row>
    <row r="269" spans="1:26" ht="15.75" customHeight="1" x14ac:dyDescent="0.25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</row>
    <row r="270" spans="1:26" ht="15.75" customHeight="1" x14ac:dyDescent="0.25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</row>
    <row r="271" spans="1:26" ht="15.75" customHeight="1" x14ac:dyDescent="0.25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</row>
    <row r="272" spans="1:26" ht="15.75" customHeight="1" x14ac:dyDescent="0.25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</row>
    <row r="273" spans="1:26" ht="15.75" customHeight="1" x14ac:dyDescent="0.25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</row>
    <row r="274" spans="1:26" ht="15.75" customHeight="1" x14ac:dyDescent="0.25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</row>
    <row r="275" spans="1:26" ht="15.75" customHeight="1" x14ac:dyDescent="0.2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</row>
    <row r="276" spans="1:26" ht="15.75" customHeight="1" x14ac:dyDescent="0.25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</row>
    <row r="277" spans="1:26" ht="15.75" customHeight="1" x14ac:dyDescent="0.25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</row>
    <row r="278" spans="1:26" ht="15.75" customHeight="1" x14ac:dyDescent="0.25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</row>
    <row r="279" spans="1:26" ht="15.75" customHeight="1" x14ac:dyDescent="0.25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</row>
    <row r="280" spans="1:26" ht="15.75" customHeight="1" x14ac:dyDescent="0.25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</row>
    <row r="281" spans="1:26" ht="15.75" customHeight="1" x14ac:dyDescent="0.25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</row>
    <row r="282" spans="1:26" ht="15.75" customHeight="1" x14ac:dyDescent="0.2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</row>
    <row r="283" spans="1:26" ht="15.75" customHeight="1" x14ac:dyDescent="0.2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</row>
    <row r="284" spans="1:26" ht="15.75" customHeight="1" x14ac:dyDescent="0.2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</row>
    <row r="285" spans="1:26" ht="15.75" customHeight="1" x14ac:dyDescent="0.2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</row>
    <row r="286" spans="1:26" ht="15.75" customHeight="1" x14ac:dyDescent="0.25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</row>
    <row r="287" spans="1:26" ht="15.75" customHeight="1" x14ac:dyDescent="0.25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</row>
    <row r="288" spans="1:26" ht="15.75" customHeight="1" x14ac:dyDescent="0.25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</row>
    <row r="289" spans="1:26" ht="15.75" customHeight="1" x14ac:dyDescent="0.25">
      <c r="A289" s="65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</row>
    <row r="290" spans="1:26" ht="15.75" customHeight="1" x14ac:dyDescent="0.25">
      <c r="A290" s="65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</row>
    <row r="291" spans="1:26" ht="15.75" customHeight="1" x14ac:dyDescent="0.25">
      <c r="A291" s="65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</row>
    <row r="292" spans="1:26" ht="15.75" customHeight="1" x14ac:dyDescent="0.25">
      <c r="A292" s="65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</row>
    <row r="293" spans="1:26" ht="15.75" customHeight="1" x14ac:dyDescent="0.25">
      <c r="A293" s="65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</row>
    <row r="294" spans="1:26" ht="15.75" customHeight="1" x14ac:dyDescent="0.25">
      <c r="A294" s="65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</row>
    <row r="295" spans="1:26" ht="15.75" customHeight="1" x14ac:dyDescent="0.25">
      <c r="A295" s="65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</row>
    <row r="296" spans="1:26" ht="15.75" customHeight="1" x14ac:dyDescent="0.25">
      <c r="A296" s="65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</row>
    <row r="297" spans="1:26" ht="15.75" customHeight="1" x14ac:dyDescent="0.25">
      <c r="A297" s="65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</row>
    <row r="298" spans="1:26" ht="15.75" customHeight="1" x14ac:dyDescent="0.25">
      <c r="A298" s="65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</row>
    <row r="299" spans="1:26" ht="15.75" customHeight="1" x14ac:dyDescent="0.25">
      <c r="A299" s="65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</row>
    <row r="300" spans="1:26" ht="15.75" customHeight="1" x14ac:dyDescent="0.25">
      <c r="A300" s="65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</row>
    <row r="301" spans="1:26" ht="15.75" customHeight="1" x14ac:dyDescent="0.25">
      <c r="A301" s="65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</row>
    <row r="302" spans="1:26" ht="15.75" customHeight="1" x14ac:dyDescent="0.25">
      <c r="A302" s="65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</row>
    <row r="303" spans="1:26" ht="15.75" customHeight="1" x14ac:dyDescent="0.25">
      <c r="A303" s="65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</row>
    <row r="304" spans="1:26" ht="15.75" customHeight="1" x14ac:dyDescent="0.25">
      <c r="A304" s="65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</row>
    <row r="305" spans="1:26" ht="15.75" customHeight="1" x14ac:dyDescent="0.25">
      <c r="A305" s="65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</row>
    <row r="306" spans="1:26" ht="15.75" customHeight="1" x14ac:dyDescent="0.25">
      <c r="A306" s="65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</row>
    <row r="307" spans="1:26" ht="15.75" customHeight="1" x14ac:dyDescent="0.25">
      <c r="A307" s="65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</row>
    <row r="308" spans="1:26" ht="15.75" customHeight="1" x14ac:dyDescent="0.25">
      <c r="A308" s="65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</row>
    <row r="309" spans="1:26" ht="15.75" customHeight="1" x14ac:dyDescent="0.25">
      <c r="A309" s="65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</row>
    <row r="310" spans="1:26" ht="15.75" customHeight="1" x14ac:dyDescent="0.25">
      <c r="A310" s="65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</row>
    <row r="311" spans="1:26" ht="15.75" customHeight="1" x14ac:dyDescent="0.25">
      <c r="A311" s="65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  <c r="Y311" s="65"/>
      <c r="Z311" s="65"/>
    </row>
    <row r="312" spans="1:26" ht="15.75" customHeight="1" x14ac:dyDescent="0.25">
      <c r="A312" s="65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  <c r="Y312" s="65"/>
      <c r="Z312" s="65"/>
    </row>
    <row r="313" spans="1:26" ht="15.75" customHeight="1" x14ac:dyDescent="0.25">
      <c r="A313" s="65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  <c r="Y313" s="65"/>
      <c r="Z313" s="65"/>
    </row>
    <row r="314" spans="1:26" ht="15.75" customHeight="1" x14ac:dyDescent="0.25">
      <c r="A314" s="65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  <c r="Y314" s="65"/>
      <c r="Z314" s="65"/>
    </row>
    <row r="315" spans="1:26" ht="15.75" customHeight="1" x14ac:dyDescent="0.25">
      <c r="A315" s="65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  <c r="Y315" s="65"/>
      <c r="Z315" s="65"/>
    </row>
    <row r="316" spans="1:26" ht="15.75" customHeight="1" x14ac:dyDescent="0.25">
      <c r="A316" s="65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</row>
    <row r="317" spans="1:26" ht="15.75" customHeight="1" x14ac:dyDescent="0.25">
      <c r="A317" s="65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  <c r="Y317" s="65"/>
      <c r="Z317" s="65"/>
    </row>
    <row r="318" spans="1:26" ht="15.75" customHeight="1" x14ac:dyDescent="0.25">
      <c r="A318" s="65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  <c r="Y318" s="65"/>
      <c r="Z318" s="65"/>
    </row>
    <row r="319" spans="1:26" ht="15.75" customHeight="1" x14ac:dyDescent="0.25">
      <c r="A319" s="65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  <c r="Y319" s="65"/>
      <c r="Z319" s="65"/>
    </row>
    <row r="320" spans="1:26" ht="15.75" customHeight="1" x14ac:dyDescent="0.25">
      <c r="A320" s="65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  <c r="Y320" s="65"/>
      <c r="Z320" s="65"/>
    </row>
    <row r="321" spans="1:26" ht="15.75" customHeight="1" x14ac:dyDescent="0.25">
      <c r="A321" s="65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  <c r="Y321" s="65"/>
      <c r="Z321" s="65"/>
    </row>
    <row r="322" spans="1:26" ht="15.75" customHeight="1" x14ac:dyDescent="0.25">
      <c r="A322" s="65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  <c r="Y322" s="65"/>
      <c r="Z322" s="65"/>
    </row>
    <row r="323" spans="1:26" ht="15.75" customHeight="1" x14ac:dyDescent="0.25">
      <c r="A323" s="65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  <c r="Y323" s="65"/>
      <c r="Z323" s="65"/>
    </row>
    <row r="324" spans="1:26" ht="15.75" customHeight="1" x14ac:dyDescent="0.25">
      <c r="A324" s="65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  <c r="Y324" s="65"/>
      <c r="Z324" s="65"/>
    </row>
    <row r="325" spans="1:26" ht="15.75" customHeight="1" x14ac:dyDescent="0.25">
      <c r="A325" s="65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  <c r="Y325" s="65"/>
      <c r="Z325" s="65"/>
    </row>
    <row r="326" spans="1:26" ht="15.75" customHeight="1" x14ac:dyDescent="0.25">
      <c r="A326" s="65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  <c r="Y326" s="65"/>
      <c r="Z326" s="65"/>
    </row>
    <row r="327" spans="1:26" ht="15.75" customHeight="1" x14ac:dyDescent="0.25">
      <c r="A327" s="65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  <c r="Y327" s="65"/>
      <c r="Z327" s="65"/>
    </row>
    <row r="328" spans="1:26" ht="15.75" customHeight="1" x14ac:dyDescent="0.25">
      <c r="A328" s="65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  <c r="Y328" s="65"/>
      <c r="Z328" s="65"/>
    </row>
    <row r="329" spans="1:26" ht="15.75" customHeight="1" x14ac:dyDescent="0.25">
      <c r="A329" s="65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  <c r="Y329" s="65"/>
      <c r="Z329" s="65"/>
    </row>
    <row r="330" spans="1:26" ht="15.75" customHeight="1" x14ac:dyDescent="0.25">
      <c r="A330" s="65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  <c r="Y330" s="65"/>
      <c r="Z330" s="65"/>
    </row>
    <row r="331" spans="1:26" ht="15.75" customHeight="1" x14ac:dyDescent="0.25">
      <c r="A331" s="65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  <c r="Y331" s="65"/>
      <c r="Z331" s="65"/>
    </row>
    <row r="332" spans="1:26" ht="15.75" customHeight="1" x14ac:dyDescent="0.25">
      <c r="A332" s="65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  <c r="Y332" s="65"/>
      <c r="Z332" s="65"/>
    </row>
    <row r="333" spans="1:26" ht="15.75" customHeight="1" x14ac:dyDescent="0.25">
      <c r="A333" s="65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  <c r="Y333" s="65"/>
      <c r="Z333" s="65"/>
    </row>
    <row r="334" spans="1:26" ht="15.75" customHeight="1" x14ac:dyDescent="0.25">
      <c r="A334" s="65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  <c r="Y334" s="65"/>
      <c r="Z334" s="65"/>
    </row>
    <row r="335" spans="1:26" ht="15.75" customHeight="1" x14ac:dyDescent="0.25">
      <c r="A335" s="65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  <c r="Y335" s="65"/>
      <c r="Z335" s="65"/>
    </row>
    <row r="336" spans="1:26" ht="15.75" customHeight="1" x14ac:dyDescent="0.25">
      <c r="A336" s="65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  <c r="Y336" s="65"/>
      <c r="Z336" s="65"/>
    </row>
    <row r="337" spans="1:26" ht="15.75" customHeight="1" x14ac:dyDescent="0.25">
      <c r="A337" s="65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  <c r="Y337" s="65"/>
      <c r="Z337" s="65"/>
    </row>
    <row r="338" spans="1:26" ht="15.75" customHeight="1" x14ac:dyDescent="0.25">
      <c r="A338" s="65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  <c r="Y338" s="65"/>
      <c r="Z338" s="65"/>
    </row>
    <row r="339" spans="1:26" ht="15.75" customHeight="1" x14ac:dyDescent="0.25">
      <c r="A339" s="65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  <c r="Y339" s="65"/>
      <c r="Z339" s="65"/>
    </row>
    <row r="340" spans="1:26" ht="15.75" customHeight="1" x14ac:dyDescent="0.25">
      <c r="A340" s="65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  <c r="Y340" s="65"/>
      <c r="Z340" s="65"/>
    </row>
    <row r="341" spans="1:26" ht="15.75" customHeight="1" x14ac:dyDescent="0.25">
      <c r="A341" s="65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  <c r="Y341" s="65"/>
      <c r="Z341" s="65"/>
    </row>
    <row r="342" spans="1:26" ht="15.75" customHeight="1" x14ac:dyDescent="0.25">
      <c r="A342" s="65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  <c r="Y342" s="65"/>
      <c r="Z342" s="65"/>
    </row>
    <row r="343" spans="1:26" ht="15.75" customHeight="1" x14ac:dyDescent="0.25">
      <c r="A343" s="65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  <c r="Y343" s="65"/>
      <c r="Z343" s="65"/>
    </row>
    <row r="344" spans="1:26" ht="15.75" customHeight="1" x14ac:dyDescent="0.25">
      <c r="A344" s="65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  <c r="Y344" s="65"/>
      <c r="Z344" s="65"/>
    </row>
    <row r="345" spans="1:26" ht="15.75" customHeight="1" x14ac:dyDescent="0.25">
      <c r="A345" s="65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  <c r="Y345" s="65"/>
      <c r="Z345" s="65"/>
    </row>
    <row r="346" spans="1:26" ht="15.75" customHeight="1" x14ac:dyDescent="0.25">
      <c r="A346" s="65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  <c r="Y346" s="65"/>
      <c r="Z346" s="65"/>
    </row>
    <row r="347" spans="1:26" ht="15.75" customHeight="1" x14ac:dyDescent="0.25">
      <c r="A347" s="65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  <c r="Y347" s="65"/>
      <c r="Z347" s="65"/>
    </row>
    <row r="348" spans="1:26" ht="15.75" customHeight="1" x14ac:dyDescent="0.25">
      <c r="A348" s="65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  <c r="Y348" s="65"/>
      <c r="Z348" s="65"/>
    </row>
    <row r="349" spans="1:26" ht="15.75" customHeight="1" x14ac:dyDescent="0.25">
      <c r="A349" s="65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  <c r="Y349" s="65"/>
      <c r="Z349" s="65"/>
    </row>
    <row r="350" spans="1:26" ht="15.75" customHeight="1" x14ac:dyDescent="0.25">
      <c r="A350" s="65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  <c r="Y350" s="65"/>
      <c r="Z350" s="65"/>
    </row>
    <row r="351" spans="1:26" ht="15.75" customHeight="1" x14ac:dyDescent="0.25">
      <c r="A351" s="65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  <c r="Y351" s="65"/>
      <c r="Z351" s="65"/>
    </row>
    <row r="352" spans="1:26" ht="15.75" customHeight="1" x14ac:dyDescent="0.25">
      <c r="A352" s="65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  <c r="Y352" s="65"/>
      <c r="Z352" s="65"/>
    </row>
    <row r="353" spans="1:26" ht="15.75" customHeight="1" x14ac:dyDescent="0.25">
      <c r="A353" s="65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  <c r="Y353" s="65"/>
      <c r="Z353" s="65"/>
    </row>
    <row r="354" spans="1:26" ht="15.75" customHeight="1" x14ac:dyDescent="0.25">
      <c r="A354" s="65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  <c r="Y354" s="65"/>
      <c r="Z354" s="65"/>
    </row>
    <row r="355" spans="1:26" ht="15.75" customHeight="1" x14ac:dyDescent="0.25">
      <c r="A355" s="65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  <c r="Y355" s="65"/>
      <c r="Z355" s="65"/>
    </row>
    <row r="356" spans="1:26" ht="15.75" customHeight="1" x14ac:dyDescent="0.25">
      <c r="A356" s="65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  <c r="Y356" s="65"/>
      <c r="Z356" s="65"/>
    </row>
    <row r="357" spans="1:26" ht="15.75" customHeight="1" x14ac:dyDescent="0.25">
      <c r="A357" s="65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  <c r="Y357" s="65"/>
      <c r="Z357" s="65"/>
    </row>
    <row r="358" spans="1:26" ht="15.75" customHeight="1" x14ac:dyDescent="0.25">
      <c r="A358" s="65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  <c r="Y358" s="65"/>
      <c r="Z358" s="65"/>
    </row>
    <row r="359" spans="1:26" ht="15.75" customHeight="1" x14ac:dyDescent="0.25">
      <c r="A359" s="65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  <c r="Y359" s="65"/>
      <c r="Z359" s="65"/>
    </row>
    <row r="360" spans="1:26" ht="15.75" customHeight="1" x14ac:dyDescent="0.25">
      <c r="A360" s="65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  <c r="Y360" s="65"/>
      <c r="Z360" s="65"/>
    </row>
    <row r="361" spans="1:26" ht="15.75" customHeight="1" x14ac:dyDescent="0.25">
      <c r="A361" s="65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  <c r="Y361" s="65"/>
      <c r="Z361" s="65"/>
    </row>
    <row r="362" spans="1:26" ht="15.75" customHeight="1" x14ac:dyDescent="0.25">
      <c r="A362" s="65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  <c r="Y362" s="65"/>
      <c r="Z362" s="65"/>
    </row>
    <row r="363" spans="1:26" ht="15.75" customHeight="1" x14ac:dyDescent="0.25">
      <c r="A363" s="65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  <c r="Y363" s="65"/>
      <c r="Z363" s="65"/>
    </row>
    <row r="364" spans="1:26" ht="15.75" customHeight="1" x14ac:dyDescent="0.25">
      <c r="A364" s="65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  <c r="Y364" s="65"/>
      <c r="Z364" s="65"/>
    </row>
    <row r="365" spans="1:26" ht="15.75" customHeight="1" x14ac:dyDescent="0.25">
      <c r="A365" s="65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  <c r="Y365" s="65"/>
      <c r="Z365" s="65"/>
    </row>
    <row r="366" spans="1:26" ht="15.75" customHeight="1" x14ac:dyDescent="0.25">
      <c r="A366" s="65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  <c r="Y366" s="65"/>
      <c r="Z366" s="65"/>
    </row>
    <row r="367" spans="1:26" ht="15.75" customHeight="1" x14ac:dyDescent="0.25">
      <c r="A367" s="65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  <c r="Y367" s="65"/>
      <c r="Z367" s="65"/>
    </row>
    <row r="368" spans="1:26" ht="15.75" customHeight="1" x14ac:dyDescent="0.25">
      <c r="A368" s="65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  <c r="Y368" s="65"/>
      <c r="Z368" s="65"/>
    </row>
    <row r="369" spans="1:26" ht="15.75" customHeight="1" x14ac:dyDescent="0.25">
      <c r="A369" s="65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  <c r="Y369" s="65"/>
      <c r="Z369" s="65"/>
    </row>
    <row r="370" spans="1:26" ht="15.75" customHeight="1" x14ac:dyDescent="0.25">
      <c r="A370" s="65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  <c r="Y370" s="65"/>
      <c r="Z370" s="65"/>
    </row>
    <row r="371" spans="1:26" ht="15.75" customHeight="1" x14ac:dyDescent="0.25">
      <c r="A371" s="65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  <c r="Y371" s="65"/>
      <c r="Z371" s="65"/>
    </row>
    <row r="372" spans="1:26" ht="15.75" customHeight="1" x14ac:dyDescent="0.25">
      <c r="A372" s="65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  <c r="Y372" s="65"/>
      <c r="Z372" s="65"/>
    </row>
    <row r="373" spans="1:26" ht="15.75" customHeight="1" x14ac:dyDescent="0.25">
      <c r="A373" s="65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  <c r="Y373" s="65"/>
      <c r="Z373" s="65"/>
    </row>
    <row r="374" spans="1:26" ht="15.75" customHeight="1" x14ac:dyDescent="0.25">
      <c r="A374" s="65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  <c r="Y374" s="65"/>
      <c r="Z374" s="65"/>
    </row>
    <row r="375" spans="1:26" ht="15.75" customHeight="1" x14ac:dyDescent="0.25">
      <c r="A375" s="65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  <c r="Y375" s="65"/>
      <c r="Z375" s="65"/>
    </row>
    <row r="376" spans="1:26" ht="15.75" customHeight="1" x14ac:dyDescent="0.25">
      <c r="A376" s="65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</row>
    <row r="377" spans="1:26" ht="15.75" customHeight="1" x14ac:dyDescent="0.25">
      <c r="A377" s="65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</row>
    <row r="378" spans="1:26" ht="15.75" customHeight="1" x14ac:dyDescent="0.25">
      <c r="A378" s="65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</row>
    <row r="379" spans="1:26" ht="15.75" customHeight="1" x14ac:dyDescent="0.25">
      <c r="A379" s="65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</row>
    <row r="380" spans="1:26" ht="15.75" customHeight="1" x14ac:dyDescent="0.25">
      <c r="A380" s="65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 spans="1:26" ht="15.75" customHeight="1" x14ac:dyDescent="0.25">
      <c r="A381" s="65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 spans="1:26" ht="15.75" customHeight="1" x14ac:dyDescent="0.25">
      <c r="A382" s="65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</row>
    <row r="383" spans="1:26" ht="15.75" customHeight="1" x14ac:dyDescent="0.25">
      <c r="A383" s="65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</row>
    <row r="384" spans="1:26" ht="15.75" customHeight="1" x14ac:dyDescent="0.25">
      <c r="A384" s="65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</row>
    <row r="385" spans="1:26" ht="15.75" customHeight="1" x14ac:dyDescent="0.25">
      <c r="A385" s="65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</row>
    <row r="386" spans="1:26" ht="15.75" customHeight="1" x14ac:dyDescent="0.25">
      <c r="A386" s="65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</row>
    <row r="387" spans="1:26" ht="15.75" customHeight="1" x14ac:dyDescent="0.25">
      <c r="A387" s="65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</row>
    <row r="388" spans="1:26" ht="15.75" customHeight="1" x14ac:dyDescent="0.25">
      <c r="A388" s="65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</row>
    <row r="389" spans="1:26" ht="15.75" customHeight="1" x14ac:dyDescent="0.25">
      <c r="A389" s="65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</row>
    <row r="390" spans="1:26" ht="15.75" customHeight="1" x14ac:dyDescent="0.25">
      <c r="A390" s="65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</row>
    <row r="391" spans="1:26" ht="15.75" customHeight="1" x14ac:dyDescent="0.25">
      <c r="A391" s="65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</row>
    <row r="392" spans="1:26" ht="15.75" customHeight="1" x14ac:dyDescent="0.25">
      <c r="A392" s="65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</row>
    <row r="393" spans="1:26" ht="15.75" customHeight="1" x14ac:dyDescent="0.25">
      <c r="A393" s="65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</row>
    <row r="394" spans="1:26" ht="15.75" customHeight="1" x14ac:dyDescent="0.25">
      <c r="A394" s="65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</row>
    <row r="395" spans="1:26" ht="15.75" customHeight="1" x14ac:dyDescent="0.25">
      <c r="A395" s="65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</row>
    <row r="396" spans="1:26" ht="15.75" customHeight="1" x14ac:dyDescent="0.25">
      <c r="A396" s="65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</row>
    <row r="397" spans="1:26" ht="15.75" customHeight="1" x14ac:dyDescent="0.25">
      <c r="A397" s="65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</row>
    <row r="398" spans="1:26" ht="15.75" customHeight="1" x14ac:dyDescent="0.25">
      <c r="A398" s="65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</row>
    <row r="399" spans="1:26" ht="15.75" customHeight="1" x14ac:dyDescent="0.25">
      <c r="A399" s="65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</row>
    <row r="400" spans="1:26" ht="15.75" customHeight="1" x14ac:dyDescent="0.25">
      <c r="A400" s="65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</row>
    <row r="401" spans="1:26" ht="15.75" customHeight="1" x14ac:dyDescent="0.25">
      <c r="A401" s="65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</row>
    <row r="402" spans="1:26" ht="15.75" customHeight="1" x14ac:dyDescent="0.25">
      <c r="A402" s="65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</row>
    <row r="403" spans="1:26" ht="15.75" customHeight="1" x14ac:dyDescent="0.25">
      <c r="A403" s="65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</row>
    <row r="404" spans="1:26" ht="15.75" customHeight="1" x14ac:dyDescent="0.25">
      <c r="A404" s="65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</row>
    <row r="405" spans="1:26" ht="15.75" customHeight="1" x14ac:dyDescent="0.25">
      <c r="A405" s="65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  <c r="Y405" s="65"/>
      <c r="Z405" s="65"/>
    </row>
    <row r="406" spans="1:26" ht="15.75" customHeight="1" x14ac:dyDescent="0.25">
      <c r="A406" s="65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  <c r="Y406" s="65"/>
      <c r="Z406" s="65"/>
    </row>
    <row r="407" spans="1:26" ht="15.75" customHeight="1" x14ac:dyDescent="0.25">
      <c r="A407" s="65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  <c r="Y407" s="65"/>
      <c r="Z407" s="65"/>
    </row>
    <row r="408" spans="1:26" ht="15.75" customHeight="1" x14ac:dyDescent="0.25">
      <c r="A408" s="65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  <c r="Y408" s="65"/>
      <c r="Z408" s="65"/>
    </row>
    <row r="409" spans="1:26" ht="15.75" customHeight="1" x14ac:dyDescent="0.25">
      <c r="A409" s="65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  <c r="Z409" s="65"/>
    </row>
    <row r="410" spans="1:26" ht="15.75" customHeight="1" x14ac:dyDescent="0.25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  <c r="Z410" s="65"/>
    </row>
    <row r="411" spans="1:26" ht="15.75" customHeight="1" x14ac:dyDescent="0.25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  <c r="Z411" s="65"/>
    </row>
    <row r="412" spans="1:26" ht="15.75" customHeight="1" x14ac:dyDescent="0.25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  <c r="Z412" s="65"/>
    </row>
    <row r="413" spans="1:26" ht="15.75" customHeight="1" x14ac:dyDescent="0.25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Z413" s="65"/>
    </row>
    <row r="414" spans="1:26" ht="15.75" customHeight="1" x14ac:dyDescent="0.25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Z414" s="65"/>
    </row>
    <row r="415" spans="1:26" ht="15.75" customHeight="1" x14ac:dyDescent="0.2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  <c r="Z415" s="65"/>
    </row>
    <row r="416" spans="1:26" ht="15.75" customHeight="1" x14ac:dyDescent="0.25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  <c r="Z416" s="65"/>
    </row>
    <row r="417" spans="1:26" ht="15.75" customHeight="1" x14ac:dyDescent="0.25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  <c r="Z417" s="65"/>
    </row>
    <row r="418" spans="1:26" ht="15.75" customHeight="1" x14ac:dyDescent="0.25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  <c r="Z418" s="65"/>
    </row>
    <row r="419" spans="1:26" ht="15.75" customHeight="1" x14ac:dyDescent="0.25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  <c r="Z419" s="65"/>
    </row>
    <row r="420" spans="1:26" ht="15.75" customHeight="1" x14ac:dyDescent="0.25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  <c r="Z420" s="65"/>
    </row>
    <row r="421" spans="1:26" ht="15.75" customHeight="1" x14ac:dyDescent="0.25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  <c r="Z421" s="65"/>
    </row>
    <row r="422" spans="1:26" ht="15.75" customHeight="1" x14ac:dyDescent="0.25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  <c r="Z422" s="65"/>
    </row>
    <row r="423" spans="1:26" ht="15.75" customHeight="1" x14ac:dyDescent="0.25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  <c r="Z423" s="65"/>
    </row>
    <row r="424" spans="1:26" ht="15.75" customHeight="1" x14ac:dyDescent="0.25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  <c r="Z424" s="65"/>
    </row>
    <row r="425" spans="1:26" ht="15.75" customHeight="1" x14ac:dyDescent="0.25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  <c r="Z425" s="65"/>
    </row>
    <row r="426" spans="1:26" ht="15.75" customHeight="1" x14ac:dyDescent="0.25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  <c r="Z426" s="65"/>
    </row>
    <row r="427" spans="1:26" ht="15.75" customHeight="1" x14ac:dyDescent="0.25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  <c r="Z427" s="65"/>
    </row>
    <row r="428" spans="1:26" ht="15.75" customHeight="1" x14ac:dyDescent="0.25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  <c r="Z428" s="65"/>
    </row>
    <row r="429" spans="1:26" ht="15.75" customHeight="1" x14ac:dyDescent="0.25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  <c r="Z429" s="65"/>
    </row>
    <row r="430" spans="1:26" ht="15.75" customHeight="1" x14ac:dyDescent="0.25">
      <c r="A430" s="65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  <c r="Y430" s="65"/>
      <c r="Z430" s="65"/>
    </row>
    <row r="431" spans="1:26" ht="15.75" customHeight="1" x14ac:dyDescent="0.25">
      <c r="A431" s="65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  <c r="Y431" s="65"/>
      <c r="Z431" s="65"/>
    </row>
    <row r="432" spans="1:26" ht="15.75" customHeight="1" x14ac:dyDescent="0.25">
      <c r="A432" s="65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  <c r="Y432" s="65"/>
      <c r="Z432" s="65"/>
    </row>
    <row r="433" spans="1:26" ht="15.75" customHeight="1" x14ac:dyDescent="0.25">
      <c r="A433" s="65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  <c r="Y433" s="65"/>
      <c r="Z433" s="65"/>
    </row>
    <row r="434" spans="1:26" ht="15.75" customHeight="1" x14ac:dyDescent="0.25">
      <c r="A434" s="65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  <c r="Y434" s="65"/>
      <c r="Z434" s="65"/>
    </row>
    <row r="435" spans="1:26" ht="15.75" customHeight="1" x14ac:dyDescent="0.25">
      <c r="A435" s="65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  <c r="Y435" s="65"/>
      <c r="Z435" s="65"/>
    </row>
    <row r="436" spans="1:26" ht="15.75" customHeight="1" x14ac:dyDescent="0.25">
      <c r="A436" s="65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  <c r="Y436" s="65"/>
      <c r="Z436" s="65"/>
    </row>
    <row r="437" spans="1:26" ht="15.75" customHeight="1" x14ac:dyDescent="0.25">
      <c r="A437" s="65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  <c r="Y437" s="65"/>
      <c r="Z437" s="65"/>
    </row>
    <row r="438" spans="1:26" ht="15.75" customHeight="1" x14ac:dyDescent="0.25">
      <c r="A438" s="65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  <c r="Y438" s="65"/>
      <c r="Z438" s="65"/>
    </row>
    <row r="439" spans="1:26" ht="15.75" customHeight="1" x14ac:dyDescent="0.25">
      <c r="A439" s="65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  <c r="Y439" s="65"/>
      <c r="Z439" s="65"/>
    </row>
    <row r="440" spans="1:26" ht="15.75" customHeight="1" x14ac:dyDescent="0.25">
      <c r="A440" s="65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  <c r="Y440" s="65"/>
      <c r="Z440" s="65"/>
    </row>
    <row r="441" spans="1:26" ht="15.75" customHeight="1" x14ac:dyDescent="0.25">
      <c r="A441" s="65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  <c r="Y441" s="65"/>
      <c r="Z441" s="65"/>
    </row>
    <row r="442" spans="1:26" ht="15.75" customHeight="1" x14ac:dyDescent="0.25">
      <c r="A442" s="65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  <c r="Y442" s="65"/>
      <c r="Z442" s="65"/>
    </row>
    <row r="443" spans="1:26" ht="15.75" customHeight="1" x14ac:dyDescent="0.25">
      <c r="A443" s="65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  <c r="Y443" s="65"/>
      <c r="Z443" s="65"/>
    </row>
    <row r="444" spans="1:26" ht="15.75" customHeight="1" x14ac:dyDescent="0.25">
      <c r="A444" s="65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  <c r="Y444" s="65"/>
      <c r="Z444" s="65"/>
    </row>
    <row r="445" spans="1:26" ht="15.75" customHeight="1" x14ac:dyDescent="0.25">
      <c r="A445" s="65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  <c r="Y445" s="65"/>
      <c r="Z445" s="65"/>
    </row>
    <row r="446" spans="1:26" ht="15.75" customHeight="1" x14ac:dyDescent="0.25">
      <c r="A446" s="65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  <c r="Y446" s="65"/>
      <c r="Z446" s="65"/>
    </row>
    <row r="447" spans="1:26" ht="15.75" customHeight="1" x14ac:dyDescent="0.25">
      <c r="A447" s="65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  <c r="Y447" s="65"/>
      <c r="Z447" s="65"/>
    </row>
    <row r="448" spans="1:26" ht="15.75" customHeight="1" x14ac:dyDescent="0.25">
      <c r="A448" s="65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  <c r="Y448" s="65"/>
      <c r="Z448" s="65"/>
    </row>
    <row r="449" spans="1:26" ht="15.75" customHeight="1" x14ac:dyDescent="0.25">
      <c r="A449" s="65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  <c r="Y449" s="65"/>
      <c r="Z449" s="65"/>
    </row>
    <row r="450" spans="1:26" ht="15.75" customHeight="1" x14ac:dyDescent="0.25">
      <c r="A450" s="65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  <c r="Y450" s="65"/>
      <c r="Z450" s="65"/>
    </row>
    <row r="451" spans="1:26" ht="15.75" customHeight="1" x14ac:dyDescent="0.25">
      <c r="A451" s="65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  <c r="Y451" s="65"/>
      <c r="Z451" s="65"/>
    </row>
    <row r="452" spans="1:26" ht="15.75" customHeight="1" x14ac:dyDescent="0.25">
      <c r="A452" s="65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  <c r="Y452" s="65"/>
      <c r="Z452" s="65"/>
    </row>
    <row r="453" spans="1:26" ht="15.75" customHeight="1" x14ac:dyDescent="0.25">
      <c r="A453" s="65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  <c r="Y453" s="65"/>
      <c r="Z453" s="65"/>
    </row>
    <row r="454" spans="1:26" ht="15.75" customHeight="1" x14ac:dyDescent="0.25">
      <c r="A454" s="65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  <c r="Y454" s="65"/>
      <c r="Z454" s="65"/>
    </row>
    <row r="455" spans="1:26" ht="15.75" customHeight="1" x14ac:dyDescent="0.25">
      <c r="A455" s="65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  <c r="Y455" s="65"/>
      <c r="Z455" s="65"/>
    </row>
    <row r="456" spans="1:26" ht="15.75" customHeight="1" x14ac:dyDescent="0.25">
      <c r="A456" s="65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  <c r="Y456" s="65"/>
      <c r="Z456" s="65"/>
    </row>
    <row r="457" spans="1:26" ht="15.75" customHeight="1" x14ac:dyDescent="0.25">
      <c r="A457" s="65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  <c r="Y457" s="65"/>
      <c r="Z457" s="65"/>
    </row>
    <row r="458" spans="1:26" ht="15.75" customHeight="1" x14ac:dyDescent="0.25">
      <c r="A458" s="65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  <c r="Y458" s="65"/>
      <c r="Z458" s="65"/>
    </row>
    <row r="459" spans="1:26" ht="15.75" customHeight="1" x14ac:dyDescent="0.25">
      <c r="A459" s="65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  <c r="Z459" s="65"/>
    </row>
    <row r="460" spans="1:26" ht="15.75" customHeight="1" x14ac:dyDescent="0.25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  <c r="Z460" s="65"/>
    </row>
    <row r="461" spans="1:26" ht="15.75" customHeight="1" x14ac:dyDescent="0.25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  <c r="Z461" s="65"/>
    </row>
    <row r="462" spans="1:26" ht="15.75" customHeight="1" x14ac:dyDescent="0.25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  <c r="Z462" s="65"/>
    </row>
    <row r="463" spans="1:26" ht="15.75" customHeight="1" x14ac:dyDescent="0.25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  <c r="Z463" s="65"/>
    </row>
    <row r="464" spans="1:26" ht="15.75" customHeight="1" x14ac:dyDescent="0.25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  <c r="Z464" s="65"/>
    </row>
    <row r="465" spans="1:26" ht="15.75" customHeight="1" x14ac:dyDescent="0.25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  <c r="Z465" s="65"/>
    </row>
    <row r="466" spans="1:26" ht="15.75" customHeight="1" x14ac:dyDescent="0.25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  <c r="Z466" s="65"/>
    </row>
    <row r="467" spans="1:26" ht="15.75" customHeight="1" x14ac:dyDescent="0.25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  <c r="Z467" s="65"/>
    </row>
    <row r="468" spans="1:26" ht="15.75" customHeight="1" x14ac:dyDescent="0.25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  <c r="Z468" s="65"/>
    </row>
    <row r="469" spans="1:26" ht="15.75" customHeight="1" x14ac:dyDescent="0.25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  <c r="Z469" s="65"/>
    </row>
    <row r="470" spans="1:26" ht="15.75" customHeight="1" x14ac:dyDescent="0.25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  <c r="Z470" s="65"/>
    </row>
    <row r="471" spans="1:26" ht="15.75" customHeight="1" x14ac:dyDescent="0.25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  <c r="Z471" s="65"/>
    </row>
    <row r="472" spans="1:26" ht="15.75" customHeight="1" x14ac:dyDescent="0.25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  <c r="Z472" s="65"/>
    </row>
    <row r="473" spans="1:26" ht="15.75" customHeight="1" x14ac:dyDescent="0.25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  <c r="Z473" s="65"/>
    </row>
    <row r="474" spans="1:26" ht="15.75" customHeight="1" x14ac:dyDescent="0.25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  <c r="Z474" s="65"/>
    </row>
    <row r="475" spans="1:26" ht="15.75" customHeight="1" x14ac:dyDescent="0.25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  <c r="Z475" s="65"/>
    </row>
    <row r="476" spans="1:26" ht="15.75" customHeight="1" x14ac:dyDescent="0.25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  <c r="Z476" s="65"/>
    </row>
    <row r="477" spans="1:26" ht="15.75" customHeight="1" x14ac:dyDescent="0.25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  <c r="Z477" s="65"/>
    </row>
    <row r="478" spans="1:26" ht="15.75" customHeight="1" x14ac:dyDescent="0.25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  <c r="Z478" s="65"/>
    </row>
    <row r="479" spans="1:26" ht="15.75" customHeight="1" x14ac:dyDescent="0.25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  <c r="Z479" s="65"/>
    </row>
    <row r="480" spans="1:26" ht="15.75" customHeight="1" x14ac:dyDescent="0.25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  <c r="Z480" s="65"/>
    </row>
    <row r="481" spans="1:26" ht="15.75" customHeight="1" x14ac:dyDescent="0.25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  <c r="Z481" s="65"/>
    </row>
    <row r="482" spans="1:26" ht="15.75" customHeight="1" x14ac:dyDescent="0.25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  <c r="Z482" s="65"/>
    </row>
    <row r="483" spans="1:26" ht="15.75" customHeight="1" x14ac:dyDescent="0.25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  <c r="Z483" s="65"/>
    </row>
    <row r="484" spans="1:26" ht="15.75" customHeight="1" x14ac:dyDescent="0.25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</row>
    <row r="485" spans="1:26" ht="15.75" customHeight="1" x14ac:dyDescent="0.25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  <c r="Z485" s="65"/>
    </row>
    <row r="486" spans="1:26" ht="15.75" customHeight="1" x14ac:dyDescent="0.25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  <c r="Z486" s="65"/>
    </row>
    <row r="487" spans="1:26" ht="15.75" customHeight="1" x14ac:dyDescent="0.25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  <c r="Z487" s="65"/>
    </row>
    <row r="488" spans="1:26" ht="15.75" customHeight="1" x14ac:dyDescent="0.25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  <c r="Z488" s="65"/>
    </row>
    <row r="489" spans="1:26" ht="15.75" customHeight="1" x14ac:dyDescent="0.25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  <c r="Z489" s="65"/>
    </row>
    <row r="490" spans="1:26" ht="15.75" customHeight="1" x14ac:dyDescent="0.25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  <c r="Z490" s="65"/>
    </row>
    <row r="491" spans="1:26" ht="15.75" customHeight="1" x14ac:dyDescent="0.25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  <c r="Z491" s="65"/>
    </row>
    <row r="492" spans="1:26" ht="15.75" customHeight="1" x14ac:dyDescent="0.25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  <c r="Z492" s="65"/>
    </row>
    <row r="493" spans="1:26" ht="15.75" customHeight="1" x14ac:dyDescent="0.25">
      <c r="A493" s="65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  <c r="Y493" s="65"/>
      <c r="Z493" s="65"/>
    </row>
    <row r="494" spans="1:26" ht="15.75" customHeight="1" x14ac:dyDescent="0.25">
      <c r="A494" s="65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  <c r="Y494" s="65"/>
      <c r="Z494" s="65"/>
    </row>
    <row r="495" spans="1:26" ht="15.75" customHeight="1" x14ac:dyDescent="0.25">
      <c r="A495" s="65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  <c r="Y495" s="65"/>
      <c r="Z495" s="65"/>
    </row>
    <row r="496" spans="1:26" ht="15.75" customHeight="1" x14ac:dyDescent="0.25">
      <c r="A496" s="65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  <c r="Y496" s="65"/>
      <c r="Z496" s="65"/>
    </row>
    <row r="497" spans="1:26" ht="15.75" customHeight="1" x14ac:dyDescent="0.25">
      <c r="A497" s="65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  <c r="Y497" s="65"/>
      <c r="Z497" s="65"/>
    </row>
    <row r="498" spans="1:26" ht="15.75" customHeight="1" x14ac:dyDescent="0.25">
      <c r="A498" s="65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  <c r="Y498" s="65"/>
      <c r="Z498" s="65"/>
    </row>
    <row r="499" spans="1:26" ht="15.75" customHeight="1" x14ac:dyDescent="0.25">
      <c r="A499" s="65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  <c r="Y499" s="65"/>
      <c r="Z499" s="65"/>
    </row>
    <row r="500" spans="1:26" ht="15.75" customHeight="1" x14ac:dyDescent="0.25">
      <c r="A500" s="65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  <c r="Y500" s="65"/>
      <c r="Z500" s="65"/>
    </row>
    <row r="501" spans="1:26" ht="15.75" customHeight="1" x14ac:dyDescent="0.25">
      <c r="A501" s="65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  <c r="Y501" s="65"/>
      <c r="Z501" s="65"/>
    </row>
    <row r="502" spans="1:26" ht="15.75" customHeight="1" x14ac:dyDescent="0.25">
      <c r="A502" s="65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  <c r="Y502" s="65"/>
      <c r="Z502" s="65"/>
    </row>
    <row r="503" spans="1:26" ht="15.75" customHeight="1" x14ac:dyDescent="0.25">
      <c r="A503" s="65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  <c r="Y503" s="65"/>
      <c r="Z503" s="65"/>
    </row>
    <row r="504" spans="1:26" ht="15.75" customHeight="1" x14ac:dyDescent="0.25">
      <c r="A504" s="65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  <c r="Y504" s="65"/>
      <c r="Z504" s="65"/>
    </row>
    <row r="505" spans="1:26" ht="15.75" customHeight="1" x14ac:dyDescent="0.25">
      <c r="A505" s="65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  <c r="Y505" s="65"/>
      <c r="Z505" s="65"/>
    </row>
    <row r="506" spans="1:26" ht="15.75" customHeight="1" x14ac:dyDescent="0.25">
      <c r="A506" s="65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  <c r="Y506" s="65"/>
      <c r="Z506" s="65"/>
    </row>
    <row r="507" spans="1:26" ht="15.75" customHeight="1" x14ac:dyDescent="0.25">
      <c r="A507" s="65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  <c r="Y507" s="65"/>
      <c r="Z507" s="65"/>
    </row>
    <row r="508" spans="1:26" ht="15.75" customHeight="1" x14ac:dyDescent="0.25">
      <c r="A508" s="65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  <c r="Y508" s="65"/>
      <c r="Z508" s="65"/>
    </row>
    <row r="509" spans="1:26" ht="15.75" customHeight="1" x14ac:dyDescent="0.25">
      <c r="A509" s="65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  <c r="Y509" s="65"/>
      <c r="Z509" s="65"/>
    </row>
    <row r="510" spans="1:26" ht="15.75" customHeight="1" x14ac:dyDescent="0.25">
      <c r="A510" s="65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  <c r="Y510" s="65"/>
      <c r="Z510" s="65"/>
    </row>
    <row r="511" spans="1:26" ht="15.75" customHeight="1" x14ac:dyDescent="0.25">
      <c r="A511" s="65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  <c r="Y511" s="65"/>
      <c r="Z511" s="65"/>
    </row>
    <row r="512" spans="1:26" ht="15.75" customHeight="1" x14ac:dyDescent="0.25">
      <c r="A512" s="65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  <c r="Y512" s="65"/>
      <c r="Z512" s="65"/>
    </row>
    <row r="513" spans="1:26" ht="15.75" customHeight="1" x14ac:dyDescent="0.25">
      <c r="A513" s="65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  <c r="Y513" s="65"/>
      <c r="Z513" s="65"/>
    </row>
    <row r="514" spans="1:26" ht="15.75" customHeight="1" x14ac:dyDescent="0.25">
      <c r="A514" s="65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  <c r="Y514" s="65"/>
      <c r="Z514" s="65"/>
    </row>
    <row r="515" spans="1:26" ht="15.75" customHeight="1" x14ac:dyDescent="0.25">
      <c r="A515" s="65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  <c r="Y515" s="65"/>
      <c r="Z515" s="65"/>
    </row>
    <row r="516" spans="1:26" ht="15.75" customHeight="1" x14ac:dyDescent="0.25">
      <c r="A516" s="65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  <c r="Y516" s="65"/>
      <c r="Z516" s="65"/>
    </row>
    <row r="517" spans="1:26" ht="15.75" customHeight="1" x14ac:dyDescent="0.25">
      <c r="A517" s="65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  <c r="Y517" s="65"/>
      <c r="Z517" s="65"/>
    </row>
    <row r="518" spans="1:26" ht="15.75" customHeight="1" x14ac:dyDescent="0.25">
      <c r="A518" s="65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  <c r="Y518" s="65"/>
      <c r="Z518" s="65"/>
    </row>
    <row r="519" spans="1:26" ht="15.75" customHeight="1" x14ac:dyDescent="0.25">
      <c r="A519" s="65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  <c r="Y519" s="65"/>
      <c r="Z519" s="65"/>
    </row>
    <row r="520" spans="1:26" ht="15.75" customHeight="1" x14ac:dyDescent="0.25">
      <c r="A520" s="65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  <c r="Y520" s="65"/>
      <c r="Z520" s="65"/>
    </row>
    <row r="521" spans="1:26" ht="15.75" customHeight="1" x14ac:dyDescent="0.25">
      <c r="A521" s="65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  <c r="Y521" s="65"/>
      <c r="Z521" s="65"/>
    </row>
    <row r="522" spans="1:26" ht="15.75" customHeight="1" x14ac:dyDescent="0.25">
      <c r="A522" s="65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  <c r="Y522" s="65"/>
      <c r="Z522" s="65"/>
    </row>
    <row r="523" spans="1:26" ht="15.75" customHeight="1" x14ac:dyDescent="0.25">
      <c r="A523" s="65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  <c r="Y523" s="65"/>
      <c r="Z523" s="65"/>
    </row>
    <row r="524" spans="1:26" ht="15.75" customHeight="1" x14ac:dyDescent="0.25">
      <c r="A524" s="65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  <c r="Y524" s="65"/>
      <c r="Z524" s="65"/>
    </row>
    <row r="525" spans="1:26" ht="15.75" customHeight="1" x14ac:dyDescent="0.25">
      <c r="A525" s="65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  <c r="Y525" s="65"/>
      <c r="Z525" s="65"/>
    </row>
    <row r="526" spans="1:26" ht="15.75" customHeight="1" x14ac:dyDescent="0.25">
      <c r="A526" s="65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  <c r="Y526" s="65"/>
      <c r="Z526" s="65"/>
    </row>
    <row r="527" spans="1:26" ht="15.75" customHeight="1" x14ac:dyDescent="0.25">
      <c r="A527" s="65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  <c r="Y527" s="65"/>
      <c r="Z527" s="65"/>
    </row>
    <row r="528" spans="1:26" ht="15.75" customHeight="1" x14ac:dyDescent="0.25">
      <c r="A528" s="65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  <c r="Y528" s="65"/>
      <c r="Z528" s="65"/>
    </row>
    <row r="529" spans="1:26" ht="15.75" customHeight="1" x14ac:dyDescent="0.25">
      <c r="A529" s="65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  <c r="Y529" s="65"/>
      <c r="Z529" s="65"/>
    </row>
    <row r="530" spans="1:26" ht="15.75" customHeight="1" x14ac:dyDescent="0.25">
      <c r="A530" s="65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  <c r="Y530" s="65"/>
      <c r="Z530" s="65"/>
    </row>
    <row r="531" spans="1:26" ht="15.75" customHeight="1" x14ac:dyDescent="0.25">
      <c r="A531" s="65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  <c r="Z531" s="65"/>
    </row>
    <row r="532" spans="1:26" ht="15.75" customHeight="1" x14ac:dyDescent="0.25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  <c r="Z532" s="65"/>
    </row>
    <row r="533" spans="1:26" ht="15.75" customHeight="1" x14ac:dyDescent="0.25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  <c r="Z533" s="65"/>
    </row>
    <row r="534" spans="1:26" ht="15.75" customHeight="1" x14ac:dyDescent="0.25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  <c r="Z534" s="65"/>
    </row>
    <row r="535" spans="1:26" ht="15.75" customHeight="1" x14ac:dyDescent="0.25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  <c r="Z535" s="65"/>
    </row>
    <row r="536" spans="1:26" ht="15.75" customHeight="1" x14ac:dyDescent="0.25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  <c r="Z536" s="65"/>
    </row>
    <row r="537" spans="1:26" ht="15.75" customHeight="1" x14ac:dyDescent="0.25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  <c r="Z537" s="65"/>
    </row>
    <row r="538" spans="1:26" ht="15.75" customHeight="1" x14ac:dyDescent="0.25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  <c r="Z538" s="65"/>
    </row>
    <row r="539" spans="1:26" ht="15.75" customHeight="1" x14ac:dyDescent="0.25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  <c r="Z539" s="65"/>
    </row>
    <row r="540" spans="1:26" ht="15.75" customHeight="1" x14ac:dyDescent="0.25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  <c r="Z540" s="65"/>
    </row>
    <row r="541" spans="1:26" ht="15.75" customHeight="1" x14ac:dyDescent="0.25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  <c r="Z541" s="65"/>
    </row>
    <row r="542" spans="1:26" ht="15.75" customHeight="1" x14ac:dyDescent="0.25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  <c r="Z542" s="65"/>
    </row>
    <row r="543" spans="1:26" ht="15.75" customHeight="1" x14ac:dyDescent="0.25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  <c r="Z543" s="65"/>
    </row>
    <row r="544" spans="1:26" ht="15.75" customHeight="1" x14ac:dyDescent="0.25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  <c r="Z544" s="65"/>
    </row>
    <row r="545" spans="1:26" ht="15.75" customHeight="1" x14ac:dyDescent="0.25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  <c r="Z545" s="65"/>
    </row>
    <row r="546" spans="1:26" ht="15.75" customHeight="1" x14ac:dyDescent="0.25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  <c r="Z546" s="65"/>
    </row>
    <row r="547" spans="1:26" ht="15.75" customHeight="1" x14ac:dyDescent="0.25">
      <c r="A547" s="65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  <c r="Y547" s="65"/>
      <c r="Z547" s="65"/>
    </row>
    <row r="548" spans="1:26" ht="15.75" customHeight="1" x14ac:dyDescent="0.25">
      <c r="A548" s="65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  <c r="Y548" s="65"/>
      <c r="Z548" s="65"/>
    </row>
    <row r="549" spans="1:26" ht="15.75" customHeight="1" x14ac:dyDescent="0.25">
      <c r="A549" s="65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  <c r="Y549" s="65"/>
      <c r="Z549" s="65"/>
    </row>
    <row r="550" spans="1:26" ht="15.75" customHeight="1" x14ac:dyDescent="0.25">
      <c r="A550" s="65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  <c r="Z550" s="65"/>
    </row>
    <row r="551" spans="1:26" ht="15.75" customHeight="1" x14ac:dyDescent="0.25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  <c r="Z551" s="65"/>
    </row>
    <row r="552" spans="1:26" ht="15.75" customHeight="1" x14ac:dyDescent="0.25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  <c r="Z552" s="65"/>
    </row>
    <row r="553" spans="1:26" ht="15.75" customHeight="1" x14ac:dyDescent="0.25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  <c r="Z553" s="65"/>
    </row>
    <row r="554" spans="1:26" ht="15.75" customHeight="1" x14ac:dyDescent="0.25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  <c r="Z554" s="65"/>
    </row>
    <row r="555" spans="1:26" ht="15.75" customHeight="1" x14ac:dyDescent="0.25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  <c r="Z555" s="65"/>
    </row>
    <row r="556" spans="1:26" ht="15.75" customHeight="1" x14ac:dyDescent="0.25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  <c r="Z556" s="65"/>
    </row>
    <row r="557" spans="1:26" ht="15.75" customHeight="1" x14ac:dyDescent="0.25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  <c r="Z557" s="65"/>
    </row>
    <row r="558" spans="1:26" ht="15.75" customHeight="1" x14ac:dyDescent="0.25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  <c r="Z558" s="65"/>
    </row>
    <row r="559" spans="1:26" ht="15.75" customHeight="1" x14ac:dyDescent="0.25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  <c r="Z559" s="65"/>
    </row>
    <row r="560" spans="1:26" ht="15.75" customHeight="1" x14ac:dyDescent="0.25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  <c r="Z560" s="65"/>
    </row>
    <row r="561" spans="1:26" ht="15.75" customHeight="1" x14ac:dyDescent="0.25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  <c r="Z561" s="65"/>
    </row>
    <row r="562" spans="1:26" ht="15.75" customHeight="1" x14ac:dyDescent="0.25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  <c r="Z562" s="65"/>
    </row>
    <row r="563" spans="1:26" ht="15.75" customHeight="1" x14ac:dyDescent="0.25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  <c r="Z563" s="65"/>
    </row>
    <row r="564" spans="1:26" ht="15.75" customHeight="1" x14ac:dyDescent="0.25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  <c r="Z564" s="65"/>
    </row>
    <row r="565" spans="1:26" ht="15.75" customHeight="1" x14ac:dyDescent="0.25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  <c r="Z565" s="65"/>
    </row>
    <row r="566" spans="1:26" ht="15.75" customHeight="1" x14ac:dyDescent="0.25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  <c r="Z566" s="65"/>
    </row>
    <row r="567" spans="1:26" ht="15.75" customHeight="1" x14ac:dyDescent="0.25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  <c r="Z567" s="65"/>
    </row>
    <row r="568" spans="1:26" ht="15.75" customHeight="1" x14ac:dyDescent="0.25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  <c r="Z568" s="65"/>
    </row>
    <row r="569" spans="1:26" ht="15.75" customHeight="1" x14ac:dyDescent="0.25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  <c r="Z569" s="65"/>
    </row>
    <row r="570" spans="1:26" ht="15.75" customHeight="1" x14ac:dyDescent="0.25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  <c r="Z570" s="65"/>
    </row>
    <row r="571" spans="1:26" ht="15.75" customHeight="1" x14ac:dyDescent="0.25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  <c r="Z571" s="65"/>
    </row>
    <row r="572" spans="1:26" ht="15.75" customHeight="1" x14ac:dyDescent="0.25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  <c r="Z572" s="65"/>
    </row>
    <row r="573" spans="1:26" ht="15.75" customHeight="1" x14ac:dyDescent="0.25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  <c r="Z573" s="65"/>
    </row>
    <row r="574" spans="1:26" ht="15.75" customHeight="1" x14ac:dyDescent="0.25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  <c r="Z574" s="65"/>
    </row>
    <row r="575" spans="1:26" ht="15.75" customHeight="1" x14ac:dyDescent="0.25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  <c r="Z575" s="65"/>
    </row>
    <row r="576" spans="1:26" ht="15.75" customHeight="1" x14ac:dyDescent="0.25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  <c r="Z576" s="65"/>
    </row>
    <row r="577" spans="1:26" ht="15.75" customHeight="1" x14ac:dyDescent="0.25">
      <c r="A577" s="65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  <c r="Y577" s="65"/>
      <c r="Z577" s="65"/>
    </row>
    <row r="578" spans="1:26" ht="15.75" customHeight="1" x14ac:dyDescent="0.25">
      <c r="A578" s="65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  <c r="Y578" s="65"/>
      <c r="Z578" s="65"/>
    </row>
    <row r="579" spans="1:26" ht="15.75" customHeight="1" x14ac:dyDescent="0.25">
      <c r="A579" s="65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  <c r="Y579" s="65"/>
      <c r="Z579" s="65"/>
    </row>
    <row r="580" spans="1:26" ht="15.75" customHeight="1" x14ac:dyDescent="0.25">
      <c r="A580" s="65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  <c r="Y580" s="65"/>
      <c r="Z580" s="65"/>
    </row>
    <row r="581" spans="1:26" ht="15.75" customHeight="1" x14ac:dyDescent="0.25">
      <c r="A581" s="65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  <c r="Y581" s="65"/>
      <c r="Z581" s="65"/>
    </row>
    <row r="582" spans="1:26" ht="15.75" customHeight="1" x14ac:dyDescent="0.25">
      <c r="A582" s="65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  <c r="Y582" s="65"/>
      <c r="Z582" s="65"/>
    </row>
    <row r="583" spans="1:26" ht="15.75" customHeight="1" x14ac:dyDescent="0.25">
      <c r="A583" s="65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  <c r="Y583" s="65"/>
      <c r="Z583" s="65"/>
    </row>
    <row r="584" spans="1:26" ht="15.75" customHeight="1" x14ac:dyDescent="0.25">
      <c r="A584" s="65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  <c r="Y584" s="65"/>
      <c r="Z584" s="65"/>
    </row>
    <row r="585" spans="1:26" ht="15.75" customHeight="1" x14ac:dyDescent="0.25">
      <c r="A585" s="65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  <c r="Y585" s="65"/>
      <c r="Z585" s="65"/>
    </row>
    <row r="586" spans="1:26" ht="15.75" customHeight="1" x14ac:dyDescent="0.25">
      <c r="A586" s="65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  <c r="Y586" s="65"/>
      <c r="Z586" s="65"/>
    </row>
    <row r="587" spans="1:26" ht="15.75" customHeight="1" x14ac:dyDescent="0.25">
      <c r="A587" s="65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  <c r="Y587" s="65"/>
      <c r="Z587" s="65"/>
    </row>
    <row r="588" spans="1:26" ht="15.75" customHeight="1" x14ac:dyDescent="0.25">
      <c r="A588" s="65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  <c r="Y588" s="65"/>
      <c r="Z588" s="65"/>
    </row>
    <row r="589" spans="1:26" ht="15.75" customHeight="1" x14ac:dyDescent="0.25">
      <c r="A589" s="65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  <c r="Y589" s="65"/>
      <c r="Z589" s="65"/>
    </row>
    <row r="590" spans="1:26" ht="15.75" customHeight="1" x14ac:dyDescent="0.25">
      <c r="A590" s="65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  <c r="Y590" s="65"/>
      <c r="Z590" s="65"/>
    </row>
    <row r="591" spans="1:26" ht="15.75" customHeight="1" x14ac:dyDescent="0.25">
      <c r="A591" s="65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  <c r="Y591" s="65"/>
      <c r="Z591" s="65"/>
    </row>
    <row r="592" spans="1:26" ht="15.75" customHeight="1" x14ac:dyDescent="0.25">
      <c r="A592" s="65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  <c r="Y592" s="65"/>
      <c r="Z592" s="65"/>
    </row>
    <row r="593" spans="1:26" ht="15.75" customHeight="1" x14ac:dyDescent="0.25">
      <c r="A593" s="65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  <c r="Y593" s="65"/>
      <c r="Z593" s="65"/>
    </row>
    <row r="594" spans="1:26" ht="15.75" customHeight="1" x14ac:dyDescent="0.25">
      <c r="A594" s="65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  <c r="Y594" s="65"/>
      <c r="Z594" s="65"/>
    </row>
    <row r="595" spans="1:26" ht="15.75" customHeight="1" x14ac:dyDescent="0.25">
      <c r="A595" s="65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  <c r="Y595" s="65"/>
      <c r="Z595" s="65"/>
    </row>
    <row r="596" spans="1:26" ht="15.75" customHeight="1" x14ac:dyDescent="0.25">
      <c r="A596" s="65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  <c r="Y596" s="65"/>
      <c r="Z596" s="65"/>
    </row>
    <row r="597" spans="1:26" ht="15.75" customHeight="1" x14ac:dyDescent="0.25">
      <c r="A597" s="65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  <c r="Y597" s="65"/>
      <c r="Z597" s="65"/>
    </row>
    <row r="598" spans="1:26" ht="15.75" customHeight="1" x14ac:dyDescent="0.25">
      <c r="A598" s="65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  <c r="Y598" s="65"/>
      <c r="Z598" s="65"/>
    </row>
    <row r="599" spans="1:26" ht="15.75" customHeight="1" x14ac:dyDescent="0.25">
      <c r="A599" s="65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  <c r="Y599" s="65"/>
      <c r="Z599" s="65"/>
    </row>
    <row r="600" spans="1:26" ht="15.75" customHeight="1" x14ac:dyDescent="0.25">
      <c r="A600" s="65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  <c r="Y600" s="65"/>
      <c r="Z600" s="65"/>
    </row>
    <row r="601" spans="1:26" ht="15.75" customHeight="1" x14ac:dyDescent="0.25">
      <c r="A601" s="65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  <c r="Y601" s="65"/>
      <c r="Z601" s="65"/>
    </row>
    <row r="602" spans="1:26" ht="15.75" customHeight="1" x14ac:dyDescent="0.25">
      <c r="A602" s="65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  <c r="Y602" s="65"/>
      <c r="Z602" s="65"/>
    </row>
    <row r="603" spans="1:26" ht="15.75" customHeight="1" x14ac:dyDescent="0.25">
      <c r="A603" s="65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  <c r="Y603" s="65"/>
      <c r="Z603" s="65"/>
    </row>
    <row r="604" spans="1:26" ht="15.75" customHeight="1" x14ac:dyDescent="0.25">
      <c r="A604" s="65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  <c r="Y604" s="65"/>
      <c r="Z604" s="65"/>
    </row>
    <row r="605" spans="1:26" ht="15.75" customHeight="1" x14ac:dyDescent="0.25">
      <c r="A605" s="65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  <c r="Y605" s="65"/>
      <c r="Z605" s="65"/>
    </row>
    <row r="606" spans="1:26" ht="15.75" customHeight="1" x14ac:dyDescent="0.25">
      <c r="A606" s="65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  <c r="Y606" s="65"/>
      <c r="Z606" s="65"/>
    </row>
    <row r="607" spans="1:26" ht="15.75" customHeight="1" x14ac:dyDescent="0.25">
      <c r="A607" s="65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  <c r="Y607" s="65"/>
      <c r="Z607" s="65"/>
    </row>
    <row r="608" spans="1:26" ht="15.75" customHeight="1" x14ac:dyDescent="0.25">
      <c r="A608" s="65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  <c r="Y608" s="65"/>
      <c r="Z608" s="65"/>
    </row>
    <row r="609" spans="1:26" ht="15.75" customHeight="1" x14ac:dyDescent="0.25">
      <c r="A609" s="65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  <c r="Y609" s="65"/>
      <c r="Z609" s="65"/>
    </row>
    <row r="610" spans="1:26" ht="15.75" customHeight="1" x14ac:dyDescent="0.25">
      <c r="A610" s="65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  <c r="Y610" s="65"/>
      <c r="Z610" s="65"/>
    </row>
    <row r="611" spans="1:26" ht="15.75" customHeight="1" x14ac:dyDescent="0.25">
      <c r="A611" s="65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</row>
    <row r="612" spans="1:26" ht="15.75" customHeight="1" x14ac:dyDescent="0.25">
      <c r="A612" s="65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  <c r="Y612" s="65"/>
      <c r="Z612" s="65"/>
    </row>
    <row r="613" spans="1:26" ht="15.75" customHeight="1" x14ac:dyDescent="0.25">
      <c r="A613" s="65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  <c r="Y613" s="65"/>
      <c r="Z613" s="65"/>
    </row>
    <row r="614" spans="1:26" ht="15.75" customHeight="1" x14ac:dyDescent="0.25">
      <c r="A614" s="65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  <c r="Y614" s="65"/>
      <c r="Z614" s="65"/>
    </row>
    <row r="615" spans="1:26" ht="15.75" customHeight="1" x14ac:dyDescent="0.25">
      <c r="A615" s="65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  <c r="Y615" s="65"/>
      <c r="Z615" s="65"/>
    </row>
    <row r="616" spans="1:26" ht="15.75" customHeight="1" x14ac:dyDescent="0.25">
      <c r="A616" s="65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  <c r="Y616" s="65"/>
      <c r="Z616" s="65"/>
    </row>
    <row r="617" spans="1:26" ht="15.75" customHeight="1" x14ac:dyDescent="0.25">
      <c r="A617" s="65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  <c r="Y617" s="65"/>
      <c r="Z617" s="65"/>
    </row>
    <row r="618" spans="1:26" ht="15.75" customHeight="1" x14ac:dyDescent="0.25">
      <c r="A618" s="65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  <c r="Y618" s="65"/>
      <c r="Z618" s="65"/>
    </row>
    <row r="619" spans="1:26" ht="15.75" customHeight="1" x14ac:dyDescent="0.25">
      <c r="A619" s="65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  <c r="Y619" s="65"/>
      <c r="Z619" s="65"/>
    </row>
    <row r="620" spans="1:26" ht="15.75" customHeight="1" x14ac:dyDescent="0.25">
      <c r="A620" s="65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  <c r="Y620" s="65"/>
      <c r="Z620" s="65"/>
    </row>
    <row r="621" spans="1:26" ht="15.75" customHeight="1" x14ac:dyDescent="0.25">
      <c r="A621" s="65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  <c r="Y621" s="65"/>
      <c r="Z621" s="65"/>
    </row>
    <row r="622" spans="1:26" ht="15.75" customHeight="1" x14ac:dyDescent="0.25">
      <c r="A622" s="65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  <c r="Y622" s="65"/>
      <c r="Z622" s="65"/>
    </row>
    <row r="623" spans="1:26" ht="15.75" customHeight="1" x14ac:dyDescent="0.25">
      <c r="A623" s="65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  <c r="Y623" s="65"/>
      <c r="Z623" s="65"/>
    </row>
    <row r="624" spans="1:26" ht="15.75" customHeight="1" x14ac:dyDescent="0.25">
      <c r="A624" s="65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  <c r="Y624" s="65"/>
      <c r="Z624" s="65"/>
    </row>
    <row r="625" spans="1:26" ht="15.75" customHeight="1" x14ac:dyDescent="0.25">
      <c r="A625" s="65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  <c r="Y625" s="65"/>
      <c r="Z625" s="65"/>
    </row>
    <row r="626" spans="1:26" ht="15.75" customHeight="1" x14ac:dyDescent="0.25">
      <c r="A626" s="65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  <c r="Y626" s="65"/>
      <c r="Z626" s="65"/>
    </row>
    <row r="627" spans="1:26" ht="15.75" customHeight="1" x14ac:dyDescent="0.25">
      <c r="A627" s="65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  <c r="Y627" s="65"/>
      <c r="Z627" s="65"/>
    </row>
    <row r="628" spans="1:26" ht="15.75" customHeight="1" x14ac:dyDescent="0.25">
      <c r="A628" s="65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  <c r="Y628" s="65"/>
      <c r="Z628" s="65"/>
    </row>
    <row r="629" spans="1:26" ht="15.75" customHeight="1" x14ac:dyDescent="0.25">
      <c r="A629" s="65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  <c r="Y629" s="65"/>
      <c r="Z629" s="65"/>
    </row>
    <row r="630" spans="1:26" ht="15.75" customHeight="1" x14ac:dyDescent="0.25">
      <c r="A630" s="65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  <c r="Y630" s="65"/>
      <c r="Z630" s="65"/>
    </row>
    <row r="631" spans="1:26" ht="15.75" customHeight="1" x14ac:dyDescent="0.25">
      <c r="A631" s="65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  <c r="Y631" s="65"/>
      <c r="Z631" s="65"/>
    </row>
    <row r="632" spans="1:26" ht="15.75" customHeight="1" x14ac:dyDescent="0.25">
      <c r="A632" s="65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  <c r="Y632" s="65"/>
      <c r="Z632" s="65"/>
    </row>
    <row r="633" spans="1:26" ht="15.75" customHeight="1" x14ac:dyDescent="0.25">
      <c r="A633" s="65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  <c r="Y633" s="65"/>
      <c r="Z633" s="65"/>
    </row>
    <row r="634" spans="1:26" ht="15.75" customHeight="1" x14ac:dyDescent="0.25">
      <c r="A634" s="65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  <c r="Y634" s="65"/>
      <c r="Z634" s="65"/>
    </row>
    <row r="635" spans="1:26" ht="15.75" customHeight="1" x14ac:dyDescent="0.25">
      <c r="A635" s="65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  <c r="Y635" s="65"/>
      <c r="Z635" s="65"/>
    </row>
    <row r="636" spans="1:26" ht="15.75" customHeight="1" x14ac:dyDescent="0.25">
      <c r="A636" s="65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  <c r="Y636" s="65"/>
      <c r="Z636" s="65"/>
    </row>
    <row r="637" spans="1:26" ht="15.75" customHeight="1" x14ac:dyDescent="0.25">
      <c r="A637" s="65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  <c r="Y637" s="65"/>
      <c r="Z637" s="65"/>
    </row>
    <row r="638" spans="1:26" ht="15.75" customHeight="1" x14ac:dyDescent="0.25">
      <c r="A638" s="65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  <c r="Y638" s="65"/>
      <c r="Z638" s="65"/>
    </row>
    <row r="639" spans="1:26" ht="15.75" customHeight="1" x14ac:dyDescent="0.25">
      <c r="A639" s="65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  <c r="Y639" s="65"/>
      <c r="Z639" s="65"/>
    </row>
    <row r="640" spans="1:26" ht="15.75" customHeight="1" x14ac:dyDescent="0.25">
      <c r="A640" s="65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  <c r="Y640" s="65"/>
      <c r="Z640" s="65"/>
    </row>
    <row r="641" spans="1:26" ht="15.75" customHeight="1" x14ac:dyDescent="0.25">
      <c r="A641" s="65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  <c r="Y641" s="65"/>
      <c r="Z641" s="65"/>
    </row>
    <row r="642" spans="1:26" ht="15.75" customHeight="1" x14ac:dyDescent="0.25">
      <c r="A642" s="65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  <c r="Y642" s="65"/>
      <c r="Z642" s="65"/>
    </row>
    <row r="643" spans="1:26" ht="15.75" customHeight="1" x14ac:dyDescent="0.25">
      <c r="A643" s="65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  <c r="Y643" s="65"/>
      <c r="Z643" s="65"/>
    </row>
    <row r="644" spans="1:26" ht="15.75" customHeight="1" x14ac:dyDescent="0.25">
      <c r="A644" s="65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  <c r="Y644" s="65"/>
      <c r="Z644" s="65"/>
    </row>
    <row r="645" spans="1:26" ht="15.75" customHeight="1" x14ac:dyDescent="0.25">
      <c r="A645" s="65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  <c r="Y645" s="65"/>
      <c r="Z645" s="65"/>
    </row>
    <row r="646" spans="1:26" ht="15.75" customHeight="1" x14ac:dyDescent="0.25">
      <c r="A646" s="65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  <c r="Y646" s="65"/>
      <c r="Z646" s="65"/>
    </row>
    <row r="647" spans="1:26" ht="15.75" customHeight="1" x14ac:dyDescent="0.25">
      <c r="A647" s="65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  <c r="Y647" s="65"/>
      <c r="Z647" s="65"/>
    </row>
    <row r="648" spans="1:26" ht="15.75" customHeight="1" x14ac:dyDescent="0.25">
      <c r="A648" s="65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  <c r="Y648" s="65"/>
      <c r="Z648" s="65"/>
    </row>
    <row r="649" spans="1:26" ht="15.75" customHeight="1" x14ac:dyDescent="0.25">
      <c r="A649" s="65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  <c r="Y649" s="65"/>
      <c r="Z649" s="65"/>
    </row>
    <row r="650" spans="1:26" ht="15.75" customHeight="1" x14ac:dyDescent="0.25">
      <c r="A650" s="65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  <c r="Y650" s="65"/>
      <c r="Z650" s="65"/>
    </row>
    <row r="651" spans="1:26" ht="15.75" customHeight="1" x14ac:dyDescent="0.25">
      <c r="A651" s="65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  <c r="Y651" s="65"/>
      <c r="Z651" s="65"/>
    </row>
    <row r="652" spans="1:26" ht="15.75" customHeight="1" x14ac:dyDescent="0.25">
      <c r="A652" s="65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  <c r="Y652" s="65"/>
      <c r="Z652" s="65"/>
    </row>
    <row r="653" spans="1:26" ht="15.75" customHeight="1" x14ac:dyDescent="0.25">
      <c r="A653" s="65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  <c r="Y653" s="65"/>
      <c r="Z653" s="65"/>
    </row>
    <row r="654" spans="1:26" ht="15.75" customHeight="1" x14ac:dyDescent="0.25">
      <c r="A654" s="65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  <c r="Y654" s="65"/>
      <c r="Z654" s="65"/>
    </row>
    <row r="655" spans="1:26" ht="15.75" customHeight="1" x14ac:dyDescent="0.25">
      <c r="A655" s="65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  <c r="Y655" s="65"/>
      <c r="Z655" s="65"/>
    </row>
    <row r="656" spans="1:26" ht="15.75" customHeight="1" x14ac:dyDescent="0.25">
      <c r="A656" s="65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  <c r="Y656" s="65"/>
      <c r="Z656" s="65"/>
    </row>
    <row r="657" spans="1:26" ht="15.75" customHeight="1" x14ac:dyDescent="0.25">
      <c r="A657" s="65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  <c r="Y657" s="65"/>
      <c r="Z657" s="65"/>
    </row>
    <row r="658" spans="1:26" ht="15.75" customHeight="1" x14ac:dyDescent="0.25">
      <c r="A658" s="65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  <c r="Y658" s="65"/>
      <c r="Z658" s="65"/>
    </row>
    <row r="659" spans="1:26" ht="15.75" customHeight="1" x14ac:dyDescent="0.25">
      <c r="A659" s="65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  <c r="Y659" s="65"/>
      <c r="Z659" s="65"/>
    </row>
    <row r="660" spans="1:26" ht="15.75" customHeight="1" x14ac:dyDescent="0.25">
      <c r="A660" s="65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  <c r="Y660" s="65"/>
      <c r="Z660" s="65"/>
    </row>
    <row r="661" spans="1:26" ht="15.75" customHeight="1" x14ac:dyDescent="0.25">
      <c r="A661" s="65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  <c r="Y661" s="65"/>
      <c r="Z661" s="65"/>
    </row>
    <row r="662" spans="1:26" ht="15.75" customHeight="1" x14ac:dyDescent="0.25">
      <c r="A662" s="65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  <c r="Y662" s="65"/>
      <c r="Z662" s="65"/>
    </row>
    <row r="663" spans="1:26" ht="15.75" customHeight="1" x14ac:dyDescent="0.25">
      <c r="A663" s="65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  <c r="Y663" s="65"/>
      <c r="Z663" s="65"/>
    </row>
    <row r="664" spans="1:26" ht="15.75" customHeight="1" x14ac:dyDescent="0.25">
      <c r="A664" s="65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  <c r="Y664" s="65"/>
      <c r="Z664" s="65"/>
    </row>
    <row r="665" spans="1:26" ht="15.75" customHeight="1" x14ac:dyDescent="0.25">
      <c r="A665" s="65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  <c r="Y665" s="65"/>
      <c r="Z665" s="65"/>
    </row>
    <row r="666" spans="1:26" ht="15.75" customHeight="1" x14ac:dyDescent="0.25">
      <c r="A666" s="65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  <c r="Y666" s="65"/>
      <c r="Z666" s="65"/>
    </row>
    <row r="667" spans="1:26" ht="15.75" customHeight="1" x14ac:dyDescent="0.25">
      <c r="A667" s="65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  <c r="Y667" s="65"/>
      <c r="Z667" s="65"/>
    </row>
    <row r="668" spans="1:26" ht="15.75" customHeight="1" x14ac:dyDescent="0.25">
      <c r="A668" s="65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  <c r="Y668" s="65"/>
      <c r="Z668" s="65"/>
    </row>
    <row r="669" spans="1:26" ht="15.75" customHeight="1" x14ac:dyDescent="0.25">
      <c r="A669" s="65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  <c r="Y669" s="65"/>
      <c r="Z669" s="65"/>
    </row>
    <row r="670" spans="1:26" ht="15.75" customHeight="1" x14ac:dyDescent="0.25">
      <c r="A670" s="65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  <c r="Y670" s="65"/>
      <c r="Z670" s="65"/>
    </row>
    <row r="671" spans="1:26" ht="15.75" customHeight="1" x14ac:dyDescent="0.25">
      <c r="A671" s="65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  <c r="Y671" s="65"/>
      <c r="Z671" s="65"/>
    </row>
    <row r="672" spans="1:26" ht="15.75" customHeight="1" x14ac:dyDescent="0.25">
      <c r="A672" s="65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  <c r="Y672" s="65"/>
      <c r="Z672" s="65"/>
    </row>
    <row r="673" spans="1:26" ht="15.75" customHeight="1" x14ac:dyDescent="0.25">
      <c r="A673" s="65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  <c r="Y673" s="65"/>
      <c r="Z673" s="65"/>
    </row>
    <row r="674" spans="1:26" ht="15.75" customHeight="1" x14ac:dyDescent="0.25">
      <c r="A674" s="65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  <c r="Y674" s="65"/>
      <c r="Z674" s="65"/>
    </row>
    <row r="675" spans="1:26" ht="15.75" customHeight="1" x14ac:dyDescent="0.25">
      <c r="A675" s="65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  <c r="Y675" s="65"/>
      <c r="Z675" s="65"/>
    </row>
    <row r="676" spans="1:26" ht="15.75" customHeight="1" x14ac:dyDescent="0.25">
      <c r="A676" s="65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  <c r="Y676" s="65"/>
      <c r="Z676" s="65"/>
    </row>
    <row r="677" spans="1:26" ht="15.75" customHeight="1" x14ac:dyDescent="0.25">
      <c r="A677" s="65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  <c r="Y677" s="65"/>
      <c r="Z677" s="65"/>
    </row>
    <row r="678" spans="1:26" ht="15.75" customHeight="1" x14ac:dyDescent="0.25">
      <c r="A678" s="65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  <c r="Y678" s="65"/>
      <c r="Z678" s="65"/>
    </row>
    <row r="679" spans="1:26" ht="15.75" customHeight="1" x14ac:dyDescent="0.25">
      <c r="A679" s="65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  <c r="Y679" s="65"/>
      <c r="Z679" s="65"/>
    </row>
    <row r="680" spans="1:26" ht="15.75" customHeight="1" x14ac:dyDescent="0.25">
      <c r="A680" s="65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  <c r="Y680" s="65"/>
      <c r="Z680" s="65"/>
    </row>
    <row r="681" spans="1:26" ht="15.75" customHeight="1" x14ac:dyDescent="0.25">
      <c r="A681" s="65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  <c r="Y681" s="65"/>
      <c r="Z681" s="65"/>
    </row>
    <row r="682" spans="1:26" ht="15.75" customHeight="1" x14ac:dyDescent="0.25">
      <c r="A682" s="65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  <c r="Y682" s="65"/>
      <c r="Z682" s="65"/>
    </row>
    <row r="683" spans="1:26" ht="15.75" customHeight="1" x14ac:dyDescent="0.25">
      <c r="A683" s="65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  <c r="Y683" s="65"/>
      <c r="Z683" s="65"/>
    </row>
    <row r="684" spans="1:26" ht="15.75" customHeight="1" x14ac:dyDescent="0.25">
      <c r="A684" s="65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  <c r="Y684" s="65"/>
      <c r="Z684" s="65"/>
    </row>
    <row r="685" spans="1:26" ht="15.75" customHeight="1" x14ac:dyDescent="0.25">
      <c r="A685" s="65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  <c r="Y685" s="65"/>
      <c r="Z685" s="65"/>
    </row>
    <row r="686" spans="1:26" ht="15.75" customHeight="1" x14ac:dyDescent="0.25">
      <c r="A686" s="65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  <c r="Y686" s="65"/>
      <c r="Z686" s="65"/>
    </row>
    <row r="687" spans="1:26" ht="15.75" customHeight="1" x14ac:dyDescent="0.25">
      <c r="A687" s="65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  <c r="Y687" s="65"/>
      <c r="Z687" s="65"/>
    </row>
    <row r="688" spans="1:26" ht="15.75" customHeight="1" x14ac:dyDescent="0.25">
      <c r="A688" s="65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  <c r="Y688" s="65"/>
      <c r="Z688" s="65"/>
    </row>
    <row r="689" spans="1:26" ht="15.75" customHeight="1" x14ac:dyDescent="0.25">
      <c r="A689" s="65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  <c r="Y689" s="65"/>
      <c r="Z689" s="65"/>
    </row>
    <row r="690" spans="1:26" ht="15.75" customHeight="1" x14ac:dyDescent="0.25">
      <c r="A690" s="65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  <c r="Y690" s="65"/>
      <c r="Z690" s="65"/>
    </row>
    <row r="691" spans="1:26" ht="15.75" customHeight="1" x14ac:dyDescent="0.25">
      <c r="A691" s="65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  <c r="Y691" s="65"/>
      <c r="Z691" s="65"/>
    </row>
    <row r="692" spans="1:26" ht="15.75" customHeight="1" x14ac:dyDescent="0.25">
      <c r="A692" s="65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  <c r="Y692" s="65"/>
      <c r="Z692" s="65"/>
    </row>
    <row r="693" spans="1:26" ht="15.75" customHeight="1" x14ac:dyDescent="0.25">
      <c r="A693" s="65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  <c r="Y693" s="65"/>
      <c r="Z693" s="65"/>
    </row>
    <row r="694" spans="1:26" ht="15.75" customHeight="1" x14ac:dyDescent="0.25">
      <c r="A694" s="65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  <c r="Y694" s="65"/>
      <c r="Z694" s="65"/>
    </row>
    <row r="695" spans="1:26" ht="15.75" customHeight="1" x14ac:dyDescent="0.25">
      <c r="A695" s="65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  <c r="Y695" s="65"/>
      <c r="Z695" s="65"/>
    </row>
    <row r="696" spans="1:26" ht="15.75" customHeight="1" x14ac:dyDescent="0.25">
      <c r="A696" s="65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  <c r="Y696" s="65"/>
      <c r="Z696" s="65"/>
    </row>
    <row r="697" spans="1:26" ht="15.75" customHeight="1" x14ac:dyDescent="0.25">
      <c r="A697" s="65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  <c r="Y697" s="65"/>
      <c r="Z697" s="65"/>
    </row>
    <row r="698" spans="1:26" ht="15.75" customHeight="1" x14ac:dyDescent="0.25">
      <c r="A698" s="65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  <c r="Y698" s="65"/>
      <c r="Z698" s="65"/>
    </row>
    <row r="699" spans="1:26" ht="15.75" customHeight="1" x14ac:dyDescent="0.25">
      <c r="A699" s="65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  <c r="Y699" s="65"/>
      <c r="Z699" s="65"/>
    </row>
    <row r="700" spans="1:26" ht="15.75" customHeight="1" x14ac:dyDescent="0.25">
      <c r="A700" s="65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  <c r="Y700" s="65"/>
      <c r="Z700" s="65"/>
    </row>
    <row r="701" spans="1:26" ht="15.75" customHeight="1" x14ac:dyDescent="0.25">
      <c r="A701" s="65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  <c r="Y701" s="65"/>
      <c r="Z701" s="65"/>
    </row>
    <row r="702" spans="1:26" ht="15.75" customHeight="1" x14ac:dyDescent="0.25">
      <c r="A702" s="65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  <c r="Y702" s="65"/>
      <c r="Z702" s="65"/>
    </row>
    <row r="703" spans="1:26" ht="15.75" customHeight="1" x14ac:dyDescent="0.25">
      <c r="A703" s="65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  <c r="Y703" s="65"/>
      <c r="Z703" s="65"/>
    </row>
    <row r="704" spans="1:26" ht="15.75" customHeight="1" x14ac:dyDescent="0.25">
      <c r="A704" s="65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  <c r="Y704" s="65"/>
      <c r="Z704" s="65"/>
    </row>
    <row r="705" spans="1:26" ht="15.75" customHeight="1" x14ac:dyDescent="0.25">
      <c r="A705" s="65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  <c r="Y705" s="65"/>
      <c r="Z705" s="65"/>
    </row>
    <row r="706" spans="1:26" ht="15.75" customHeight="1" x14ac:dyDescent="0.25">
      <c r="A706" s="65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  <c r="Y706" s="65"/>
      <c r="Z706" s="65"/>
    </row>
    <row r="707" spans="1:26" ht="15.75" customHeight="1" x14ac:dyDescent="0.25">
      <c r="A707" s="65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  <c r="Y707" s="65"/>
      <c r="Z707" s="65"/>
    </row>
    <row r="708" spans="1:26" ht="15.75" customHeight="1" x14ac:dyDescent="0.25">
      <c r="A708" s="65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  <c r="Y708" s="65"/>
      <c r="Z708" s="65"/>
    </row>
    <row r="709" spans="1:26" ht="15.75" customHeight="1" x14ac:dyDescent="0.25">
      <c r="A709" s="65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  <c r="Y709" s="65"/>
      <c r="Z709" s="65"/>
    </row>
    <row r="710" spans="1:26" ht="15.75" customHeight="1" x14ac:dyDescent="0.25">
      <c r="A710" s="65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  <c r="Y710" s="65"/>
      <c r="Z710" s="65"/>
    </row>
    <row r="711" spans="1:26" ht="15.75" customHeight="1" x14ac:dyDescent="0.25">
      <c r="A711" s="65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  <c r="Y711" s="65"/>
      <c r="Z711" s="65"/>
    </row>
    <row r="712" spans="1:26" ht="15.75" customHeight="1" x14ac:dyDescent="0.25">
      <c r="A712" s="65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  <c r="Y712" s="65"/>
      <c r="Z712" s="65"/>
    </row>
    <row r="713" spans="1:26" ht="15.75" customHeight="1" x14ac:dyDescent="0.25">
      <c r="A713" s="65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  <c r="Y713" s="65"/>
      <c r="Z713" s="65"/>
    </row>
    <row r="714" spans="1:26" ht="15.75" customHeight="1" x14ac:dyDescent="0.25">
      <c r="A714" s="65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  <c r="Y714" s="65"/>
      <c r="Z714" s="65"/>
    </row>
    <row r="715" spans="1:26" ht="15.75" customHeight="1" x14ac:dyDescent="0.25">
      <c r="A715" s="65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  <c r="Y715" s="65"/>
      <c r="Z715" s="65"/>
    </row>
    <row r="716" spans="1:26" ht="15.75" customHeight="1" x14ac:dyDescent="0.25">
      <c r="A716" s="65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  <c r="Y716" s="65"/>
      <c r="Z716" s="65"/>
    </row>
    <row r="717" spans="1:26" ht="15.75" customHeight="1" x14ac:dyDescent="0.25">
      <c r="A717" s="65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  <c r="Y717" s="65"/>
      <c r="Z717" s="65"/>
    </row>
    <row r="718" spans="1:26" ht="15.75" customHeight="1" x14ac:dyDescent="0.25">
      <c r="A718" s="65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  <c r="Y718" s="65"/>
      <c r="Z718" s="65"/>
    </row>
    <row r="719" spans="1:26" ht="15.75" customHeight="1" x14ac:dyDescent="0.25">
      <c r="A719" s="65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  <c r="Y719" s="65"/>
      <c r="Z719" s="65"/>
    </row>
    <row r="720" spans="1:26" ht="15.75" customHeight="1" x14ac:dyDescent="0.25">
      <c r="A720" s="65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  <c r="Y720" s="65"/>
      <c r="Z720" s="65"/>
    </row>
    <row r="721" spans="1:26" ht="15.75" customHeight="1" x14ac:dyDescent="0.25">
      <c r="A721" s="65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  <c r="Y721" s="65"/>
      <c r="Z721" s="65"/>
    </row>
    <row r="722" spans="1:26" ht="15.75" customHeight="1" x14ac:dyDescent="0.25">
      <c r="A722" s="65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  <c r="Y722" s="65"/>
      <c r="Z722" s="65"/>
    </row>
    <row r="723" spans="1:26" ht="15.75" customHeight="1" x14ac:dyDescent="0.25">
      <c r="A723" s="65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  <c r="Y723" s="65"/>
      <c r="Z723" s="65"/>
    </row>
    <row r="724" spans="1:26" ht="15.75" customHeight="1" x14ac:dyDescent="0.25">
      <c r="A724" s="65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  <c r="Y724" s="65"/>
      <c r="Z724" s="65"/>
    </row>
    <row r="725" spans="1:26" ht="15.75" customHeight="1" x14ac:dyDescent="0.25">
      <c r="A725" s="65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  <c r="Y725" s="65"/>
      <c r="Z725" s="65"/>
    </row>
    <row r="726" spans="1:26" ht="15.75" customHeight="1" x14ac:dyDescent="0.25">
      <c r="A726" s="65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  <c r="Y726" s="65"/>
      <c r="Z726" s="65"/>
    </row>
    <row r="727" spans="1:26" ht="15.75" customHeight="1" x14ac:dyDescent="0.25">
      <c r="A727" s="65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  <c r="Y727" s="65"/>
      <c r="Z727" s="65"/>
    </row>
    <row r="728" spans="1:26" ht="15.75" customHeight="1" x14ac:dyDescent="0.25">
      <c r="A728" s="65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  <c r="Y728" s="65"/>
      <c r="Z728" s="65"/>
    </row>
    <row r="729" spans="1:26" ht="15.75" customHeight="1" x14ac:dyDescent="0.25">
      <c r="A729" s="65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  <c r="Y729" s="65"/>
      <c r="Z729" s="65"/>
    </row>
    <row r="730" spans="1:26" ht="15.75" customHeight="1" x14ac:dyDescent="0.25">
      <c r="A730" s="65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  <c r="Y730" s="65"/>
      <c r="Z730" s="65"/>
    </row>
    <row r="731" spans="1:26" ht="15.75" customHeight="1" x14ac:dyDescent="0.25">
      <c r="A731" s="65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  <c r="Y731" s="65"/>
      <c r="Z731" s="65"/>
    </row>
    <row r="732" spans="1:26" ht="15.75" customHeight="1" x14ac:dyDescent="0.25">
      <c r="A732" s="65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  <c r="Y732" s="65"/>
      <c r="Z732" s="65"/>
    </row>
    <row r="733" spans="1:26" ht="15.75" customHeight="1" x14ac:dyDescent="0.25">
      <c r="A733" s="65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  <c r="Y733" s="65"/>
      <c r="Z733" s="65"/>
    </row>
    <row r="734" spans="1:26" ht="15.75" customHeight="1" x14ac:dyDescent="0.25">
      <c r="A734" s="65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  <c r="Y734" s="65"/>
      <c r="Z734" s="65"/>
    </row>
    <row r="735" spans="1:26" ht="15.75" customHeight="1" x14ac:dyDescent="0.25">
      <c r="A735" s="65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  <c r="Y735" s="65"/>
      <c r="Z735" s="65"/>
    </row>
    <row r="736" spans="1:26" ht="15.75" customHeight="1" x14ac:dyDescent="0.25">
      <c r="A736" s="65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  <c r="Y736" s="65"/>
      <c r="Z736" s="65"/>
    </row>
    <row r="737" spans="1:26" ht="15.75" customHeight="1" x14ac:dyDescent="0.25">
      <c r="A737" s="65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  <c r="Y737" s="65"/>
      <c r="Z737" s="65"/>
    </row>
    <row r="738" spans="1:26" ht="15.75" customHeight="1" x14ac:dyDescent="0.25">
      <c r="A738" s="65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  <c r="Y738" s="65"/>
      <c r="Z738" s="65"/>
    </row>
    <row r="739" spans="1:26" ht="15.75" customHeight="1" x14ac:dyDescent="0.25">
      <c r="A739" s="65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  <c r="Y739" s="65"/>
      <c r="Z739" s="65"/>
    </row>
    <row r="740" spans="1:26" ht="15.75" customHeight="1" x14ac:dyDescent="0.25">
      <c r="A740" s="65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  <c r="Y740" s="65"/>
      <c r="Z740" s="65"/>
    </row>
    <row r="741" spans="1:26" ht="15.75" customHeight="1" x14ac:dyDescent="0.25">
      <c r="A741" s="65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  <c r="Y741" s="65"/>
      <c r="Z741" s="65"/>
    </row>
    <row r="742" spans="1:26" ht="15.75" customHeight="1" x14ac:dyDescent="0.25">
      <c r="A742" s="65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  <c r="Y742" s="65"/>
      <c r="Z742" s="65"/>
    </row>
    <row r="743" spans="1:26" ht="15.75" customHeight="1" x14ac:dyDescent="0.25">
      <c r="A743" s="65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  <c r="Y743" s="65"/>
      <c r="Z743" s="65"/>
    </row>
    <row r="744" spans="1:26" ht="15.75" customHeight="1" x14ac:dyDescent="0.25">
      <c r="A744" s="65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  <c r="Y744" s="65"/>
      <c r="Z744" s="65"/>
    </row>
    <row r="745" spans="1:26" ht="15.75" customHeight="1" x14ac:dyDescent="0.25">
      <c r="A745" s="65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  <c r="Y745" s="65"/>
      <c r="Z745" s="65"/>
    </row>
    <row r="746" spans="1:26" ht="15.75" customHeight="1" x14ac:dyDescent="0.25">
      <c r="A746" s="65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  <c r="Y746" s="65"/>
      <c r="Z746" s="65"/>
    </row>
    <row r="747" spans="1:26" ht="15.75" customHeight="1" x14ac:dyDescent="0.25">
      <c r="A747" s="65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  <c r="Y747" s="65"/>
      <c r="Z747" s="65"/>
    </row>
    <row r="748" spans="1:26" ht="15.75" customHeight="1" x14ac:dyDescent="0.25">
      <c r="A748" s="65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  <c r="Y748" s="65"/>
      <c r="Z748" s="65"/>
    </row>
    <row r="749" spans="1:26" ht="15.75" customHeight="1" x14ac:dyDescent="0.25">
      <c r="A749" s="65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  <c r="Y749" s="65"/>
      <c r="Z749" s="65"/>
    </row>
    <row r="750" spans="1:26" ht="15.75" customHeight="1" x14ac:dyDescent="0.25">
      <c r="A750" s="65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  <c r="Y750" s="65"/>
      <c r="Z750" s="65"/>
    </row>
    <row r="751" spans="1:26" ht="15.75" customHeight="1" x14ac:dyDescent="0.25">
      <c r="A751" s="65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  <c r="Y751" s="65"/>
      <c r="Z751" s="65"/>
    </row>
    <row r="752" spans="1:26" ht="15.75" customHeight="1" x14ac:dyDescent="0.25">
      <c r="A752" s="65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  <c r="Y752" s="65"/>
      <c r="Z752" s="65"/>
    </row>
    <row r="753" spans="1:26" ht="15.75" customHeight="1" x14ac:dyDescent="0.25">
      <c r="A753" s="65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  <c r="Y753" s="65"/>
      <c r="Z753" s="65"/>
    </row>
    <row r="754" spans="1:26" ht="15.75" customHeight="1" x14ac:dyDescent="0.25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  <c r="Y754" s="65"/>
      <c r="Z754" s="65"/>
    </row>
    <row r="755" spans="1:26" ht="15.75" customHeight="1" x14ac:dyDescent="0.25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  <c r="Y755" s="65"/>
      <c r="Z755" s="65"/>
    </row>
    <row r="756" spans="1:26" ht="15.75" customHeight="1" x14ac:dyDescent="0.25">
      <c r="A756" s="65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  <c r="Y756" s="65"/>
      <c r="Z756" s="65"/>
    </row>
    <row r="757" spans="1:26" ht="15.75" customHeight="1" x14ac:dyDescent="0.25">
      <c r="A757" s="65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  <c r="Y757" s="65"/>
      <c r="Z757" s="65"/>
    </row>
    <row r="758" spans="1:26" ht="15.75" customHeight="1" x14ac:dyDescent="0.25">
      <c r="A758" s="65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  <c r="Y758" s="65"/>
      <c r="Z758" s="65"/>
    </row>
    <row r="759" spans="1:26" ht="15.75" customHeight="1" x14ac:dyDescent="0.25">
      <c r="A759" s="65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  <c r="Y759" s="65"/>
      <c r="Z759" s="65"/>
    </row>
    <row r="760" spans="1:26" ht="15.75" customHeight="1" x14ac:dyDescent="0.25">
      <c r="A760" s="65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  <c r="Y760" s="65"/>
      <c r="Z760" s="65"/>
    </row>
    <row r="761" spans="1:26" ht="15.75" customHeight="1" x14ac:dyDescent="0.25">
      <c r="A761" s="65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  <c r="Y761" s="65"/>
      <c r="Z761" s="65"/>
    </row>
    <row r="762" spans="1:26" ht="15.75" customHeight="1" x14ac:dyDescent="0.25">
      <c r="A762" s="65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  <c r="Y762" s="65"/>
      <c r="Z762" s="65"/>
    </row>
    <row r="763" spans="1:26" ht="15.75" customHeight="1" x14ac:dyDescent="0.25">
      <c r="A763" s="65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  <c r="Y763" s="65"/>
      <c r="Z763" s="65"/>
    </row>
    <row r="764" spans="1:26" ht="15.75" customHeight="1" x14ac:dyDescent="0.25">
      <c r="A764" s="65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  <c r="Y764" s="65"/>
      <c r="Z764" s="65"/>
    </row>
    <row r="765" spans="1:26" ht="15.75" customHeight="1" x14ac:dyDescent="0.25">
      <c r="A765" s="65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  <c r="Y765" s="65"/>
      <c r="Z765" s="65"/>
    </row>
    <row r="766" spans="1:26" ht="15.75" customHeight="1" x14ac:dyDescent="0.25">
      <c r="A766" s="65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  <c r="Y766" s="65"/>
      <c r="Z766" s="65"/>
    </row>
    <row r="767" spans="1:26" ht="15.75" customHeight="1" x14ac:dyDescent="0.25">
      <c r="A767" s="65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  <c r="Y767" s="65"/>
      <c r="Z767" s="65"/>
    </row>
    <row r="768" spans="1:26" ht="15.75" customHeight="1" x14ac:dyDescent="0.25">
      <c r="A768" s="65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  <c r="Y768" s="65"/>
      <c r="Z768" s="65"/>
    </row>
    <row r="769" spans="1:26" ht="15.75" customHeight="1" x14ac:dyDescent="0.25">
      <c r="A769" s="65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  <c r="Y769" s="65"/>
      <c r="Z769" s="65"/>
    </row>
    <row r="770" spans="1:26" ht="15.75" customHeight="1" x14ac:dyDescent="0.25">
      <c r="A770" s="65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  <c r="Y770" s="65"/>
      <c r="Z770" s="65"/>
    </row>
    <row r="771" spans="1:26" ht="15.75" customHeight="1" x14ac:dyDescent="0.25">
      <c r="A771" s="65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  <c r="Y771" s="65"/>
      <c r="Z771" s="65"/>
    </row>
    <row r="772" spans="1:26" ht="15.75" customHeight="1" x14ac:dyDescent="0.25">
      <c r="A772" s="65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  <c r="Y772" s="65"/>
      <c r="Z772" s="65"/>
    </row>
    <row r="773" spans="1:26" ht="15.75" customHeight="1" x14ac:dyDescent="0.25">
      <c r="A773" s="65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  <c r="Y773" s="65"/>
      <c r="Z773" s="65"/>
    </row>
    <row r="774" spans="1:26" ht="15.75" customHeight="1" x14ac:dyDescent="0.25">
      <c r="A774" s="65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  <c r="Y774" s="65"/>
      <c r="Z774" s="65"/>
    </row>
    <row r="775" spans="1:26" ht="15.75" customHeight="1" x14ac:dyDescent="0.25">
      <c r="A775" s="65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  <c r="Y775" s="65"/>
      <c r="Z775" s="65"/>
    </row>
    <row r="776" spans="1:26" ht="15.75" customHeight="1" x14ac:dyDescent="0.25">
      <c r="A776" s="65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  <c r="Y776" s="65"/>
      <c r="Z776" s="65"/>
    </row>
    <row r="777" spans="1:26" ht="15.75" customHeight="1" x14ac:dyDescent="0.25">
      <c r="A777" s="65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  <c r="Y777" s="65"/>
      <c r="Z777" s="65"/>
    </row>
    <row r="778" spans="1:26" ht="15.75" customHeight="1" x14ac:dyDescent="0.25">
      <c r="A778" s="65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  <c r="Y778" s="65"/>
      <c r="Z778" s="65"/>
    </row>
    <row r="779" spans="1:26" ht="15.75" customHeight="1" x14ac:dyDescent="0.25">
      <c r="A779" s="65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  <c r="Y779" s="65"/>
      <c r="Z779" s="65"/>
    </row>
    <row r="780" spans="1:26" ht="15.75" customHeight="1" x14ac:dyDescent="0.25">
      <c r="A780" s="65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  <c r="Y780" s="65"/>
      <c r="Z780" s="65"/>
    </row>
    <row r="781" spans="1:26" ht="15.75" customHeight="1" x14ac:dyDescent="0.25">
      <c r="A781" s="65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  <c r="Y781" s="65"/>
      <c r="Z781" s="65"/>
    </row>
    <row r="782" spans="1:26" ht="15.75" customHeight="1" x14ac:dyDescent="0.25">
      <c r="A782" s="65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  <c r="Y782" s="65"/>
      <c r="Z782" s="65"/>
    </row>
    <row r="783" spans="1:26" ht="15.75" customHeight="1" x14ac:dyDescent="0.25">
      <c r="A783" s="65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  <c r="Y783" s="65"/>
      <c r="Z783" s="65"/>
    </row>
    <row r="784" spans="1:26" ht="15.75" customHeight="1" x14ac:dyDescent="0.25">
      <c r="A784" s="65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  <c r="Y784" s="65"/>
      <c r="Z784" s="65"/>
    </row>
    <row r="785" spans="1:26" ht="15.75" customHeight="1" x14ac:dyDescent="0.25">
      <c r="A785" s="65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  <c r="Y785" s="65"/>
      <c r="Z785" s="65"/>
    </row>
    <row r="786" spans="1:26" ht="15.75" customHeight="1" x14ac:dyDescent="0.25">
      <c r="A786" s="65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  <c r="Y786" s="65"/>
      <c r="Z786" s="65"/>
    </row>
    <row r="787" spans="1:26" ht="15.75" customHeight="1" x14ac:dyDescent="0.25">
      <c r="A787" s="65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  <c r="Y787" s="65"/>
      <c r="Z787" s="65"/>
    </row>
    <row r="788" spans="1:26" ht="15.75" customHeight="1" x14ac:dyDescent="0.25">
      <c r="A788" s="65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  <c r="Y788" s="65"/>
      <c r="Z788" s="65"/>
    </row>
    <row r="789" spans="1:26" ht="15.75" customHeight="1" x14ac:dyDescent="0.25">
      <c r="A789" s="65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  <c r="Y789" s="65"/>
      <c r="Z789" s="65"/>
    </row>
    <row r="790" spans="1:26" ht="15.75" customHeight="1" x14ac:dyDescent="0.25">
      <c r="A790" s="65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  <c r="Y790" s="65"/>
      <c r="Z790" s="65"/>
    </row>
    <row r="791" spans="1:26" ht="15.75" customHeight="1" x14ac:dyDescent="0.25">
      <c r="A791" s="65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  <c r="Y791" s="65"/>
      <c r="Z791" s="65"/>
    </row>
    <row r="792" spans="1:26" ht="15.75" customHeight="1" x14ac:dyDescent="0.25">
      <c r="A792" s="65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  <c r="Y792" s="65"/>
      <c r="Z792" s="65"/>
    </row>
    <row r="793" spans="1:26" ht="15.75" customHeight="1" x14ac:dyDescent="0.25">
      <c r="A793" s="65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  <c r="Y793" s="65"/>
      <c r="Z793" s="65"/>
    </row>
    <row r="794" spans="1:26" ht="15.75" customHeight="1" x14ac:dyDescent="0.25">
      <c r="A794" s="65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  <c r="Y794" s="65"/>
      <c r="Z794" s="65"/>
    </row>
    <row r="795" spans="1:26" ht="15.75" customHeight="1" x14ac:dyDescent="0.25">
      <c r="A795" s="65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  <c r="Y795" s="65"/>
      <c r="Z795" s="65"/>
    </row>
    <row r="796" spans="1:26" ht="15.75" customHeight="1" x14ac:dyDescent="0.25">
      <c r="A796" s="65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  <c r="Y796" s="65"/>
      <c r="Z796" s="65"/>
    </row>
    <row r="797" spans="1:26" ht="15.75" customHeight="1" x14ac:dyDescent="0.25">
      <c r="A797" s="65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  <c r="Y797" s="65"/>
      <c r="Z797" s="65"/>
    </row>
    <row r="798" spans="1:26" ht="15.75" customHeight="1" x14ac:dyDescent="0.25">
      <c r="A798" s="65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  <c r="Y798" s="65"/>
      <c r="Z798" s="65"/>
    </row>
    <row r="799" spans="1:26" ht="15.75" customHeight="1" x14ac:dyDescent="0.25">
      <c r="A799" s="65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  <c r="Y799" s="65"/>
      <c r="Z799" s="65"/>
    </row>
    <row r="800" spans="1:26" ht="15.75" customHeight="1" x14ac:dyDescent="0.25">
      <c r="A800" s="65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  <c r="Y800" s="65"/>
      <c r="Z800" s="65"/>
    </row>
    <row r="801" spans="1:26" ht="15.75" customHeight="1" x14ac:dyDescent="0.25">
      <c r="A801" s="65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  <c r="Y801" s="65"/>
      <c r="Z801" s="65"/>
    </row>
    <row r="802" spans="1:26" ht="15.75" customHeight="1" x14ac:dyDescent="0.25">
      <c r="A802" s="65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  <c r="Y802" s="65"/>
      <c r="Z802" s="65"/>
    </row>
    <row r="803" spans="1:26" ht="15.75" customHeight="1" x14ac:dyDescent="0.25">
      <c r="A803" s="65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  <c r="Y803" s="65"/>
      <c r="Z803" s="65"/>
    </row>
    <row r="804" spans="1:26" ht="15.75" customHeight="1" x14ac:dyDescent="0.25">
      <c r="A804" s="65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  <c r="Y804" s="65"/>
      <c r="Z804" s="65"/>
    </row>
    <row r="805" spans="1:26" ht="15.75" customHeight="1" x14ac:dyDescent="0.25">
      <c r="A805" s="65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  <c r="Y805" s="65"/>
      <c r="Z805" s="65"/>
    </row>
    <row r="806" spans="1:26" ht="15.75" customHeight="1" x14ac:dyDescent="0.25">
      <c r="A806" s="65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  <c r="Y806" s="65"/>
      <c r="Z806" s="65"/>
    </row>
    <row r="807" spans="1:26" ht="15.75" customHeight="1" x14ac:dyDescent="0.25">
      <c r="A807" s="65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  <c r="Y807" s="65"/>
      <c r="Z807" s="65"/>
    </row>
    <row r="808" spans="1:26" ht="15.75" customHeight="1" x14ac:dyDescent="0.25">
      <c r="A808" s="65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  <c r="Y808" s="65"/>
      <c r="Z808" s="65"/>
    </row>
    <row r="809" spans="1:26" ht="15.75" customHeight="1" x14ac:dyDescent="0.25">
      <c r="A809" s="65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  <c r="Y809" s="65"/>
      <c r="Z809" s="65"/>
    </row>
    <row r="810" spans="1:26" ht="15.75" customHeight="1" x14ac:dyDescent="0.25">
      <c r="A810" s="65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  <c r="Y810" s="65"/>
      <c r="Z810" s="65"/>
    </row>
    <row r="811" spans="1:26" ht="15.75" customHeight="1" x14ac:dyDescent="0.25">
      <c r="A811" s="65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  <c r="Y811" s="65"/>
      <c r="Z811" s="65"/>
    </row>
    <row r="812" spans="1:26" ht="15.75" customHeight="1" x14ac:dyDescent="0.25">
      <c r="A812" s="65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  <c r="Y812" s="65"/>
      <c r="Z812" s="65"/>
    </row>
    <row r="813" spans="1:26" ht="15.75" customHeight="1" x14ac:dyDescent="0.25">
      <c r="A813" s="65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  <c r="Y813" s="65"/>
      <c r="Z813" s="65"/>
    </row>
    <row r="814" spans="1:26" ht="15.75" customHeight="1" x14ac:dyDescent="0.25">
      <c r="A814" s="65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  <c r="Y814" s="65"/>
      <c r="Z814" s="65"/>
    </row>
    <row r="815" spans="1:26" ht="15.75" customHeight="1" x14ac:dyDescent="0.25">
      <c r="A815" s="65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  <c r="Y815" s="65"/>
      <c r="Z815" s="65"/>
    </row>
    <row r="816" spans="1:26" ht="15.75" customHeight="1" x14ac:dyDescent="0.25">
      <c r="A816" s="65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  <c r="Y816" s="65"/>
      <c r="Z816" s="65"/>
    </row>
    <row r="817" spans="1:26" ht="15.75" customHeight="1" x14ac:dyDescent="0.25">
      <c r="A817" s="65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  <c r="Y817" s="65"/>
      <c r="Z817" s="65"/>
    </row>
    <row r="818" spans="1:26" ht="15.75" customHeight="1" x14ac:dyDescent="0.25">
      <c r="A818" s="65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  <c r="Y818" s="65"/>
      <c r="Z818" s="65"/>
    </row>
    <row r="819" spans="1:26" ht="15.75" customHeight="1" x14ac:dyDescent="0.25">
      <c r="A819" s="65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  <c r="Y819" s="65"/>
      <c r="Z819" s="65"/>
    </row>
    <row r="820" spans="1:26" ht="15.75" customHeight="1" x14ac:dyDescent="0.25">
      <c r="A820" s="65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  <c r="Y820" s="65"/>
      <c r="Z820" s="65"/>
    </row>
    <row r="821" spans="1:26" ht="15.75" customHeight="1" x14ac:dyDescent="0.25">
      <c r="A821" s="65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  <c r="Y821" s="65"/>
      <c r="Z821" s="65"/>
    </row>
    <row r="822" spans="1:26" ht="15.75" customHeight="1" x14ac:dyDescent="0.25">
      <c r="A822" s="65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  <c r="Y822" s="65"/>
      <c r="Z822" s="65"/>
    </row>
    <row r="823" spans="1:26" ht="15.75" customHeight="1" x14ac:dyDescent="0.25">
      <c r="A823" s="65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  <c r="Y823" s="65"/>
      <c r="Z823" s="65"/>
    </row>
    <row r="824" spans="1:26" ht="15.75" customHeight="1" x14ac:dyDescent="0.25">
      <c r="A824" s="65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  <c r="Y824" s="65"/>
      <c r="Z824" s="65"/>
    </row>
    <row r="825" spans="1:26" ht="15.75" customHeight="1" x14ac:dyDescent="0.25">
      <c r="A825" s="65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  <c r="Y825" s="65"/>
      <c r="Z825" s="65"/>
    </row>
    <row r="826" spans="1:26" ht="15.75" customHeight="1" x14ac:dyDescent="0.25">
      <c r="A826" s="65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  <c r="Y826" s="65"/>
      <c r="Z826" s="65"/>
    </row>
    <row r="827" spans="1:26" ht="15.75" customHeight="1" x14ac:dyDescent="0.25">
      <c r="A827" s="65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  <c r="Y827" s="65"/>
      <c r="Z827" s="65"/>
    </row>
    <row r="828" spans="1:26" ht="15.75" customHeight="1" x14ac:dyDescent="0.25">
      <c r="A828" s="65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  <c r="Y828" s="65"/>
      <c r="Z828" s="65"/>
    </row>
    <row r="829" spans="1:26" ht="15.75" customHeight="1" x14ac:dyDescent="0.25">
      <c r="A829" s="65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  <c r="Y829" s="65"/>
      <c r="Z829" s="65"/>
    </row>
    <row r="830" spans="1:26" ht="15.75" customHeight="1" x14ac:dyDescent="0.25">
      <c r="A830" s="65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  <c r="Y830" s="65"/>
      <c r="Z830" s="65"/>
    </row>
    <row r="831" spans="1:26" ht="15.75" customHeight="1" x14ac:dyDescent="0.25">
      <c r="A831" s="65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  <c r="Y831" s="65"/>
      <c r="Z831" s="65"/>
    </row>
    <row r="832" spans="1:26" ht="15.75" customHeight="1" x14ac:dyDescent="0.25">
      <c r="A832" s="65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  <c r="Y832" s="65"/>
      <c r="Z832" s="65"/>
    </row>
    <row r="833" spans="1:26" ht="15.75" customHeight="1" x14ac:dyDescent="0.25">
      <c r="A833" s="65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  <c r="Y833" s="65"/>
      <c r="Z833" s="65"/>
    </row>
    <row r="834" spans="1:26" ht="15.75" customHeight="1" x14ac:dyDescent="0.25">
      <c r="A834" s="65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  <c r="Y834" s="65"/>
      <c r="Z834" s="65"/>
    </row>
    <row r="835" spans="1:26" ht="15.75" customHeight="1" x14ac:dyDescent="0.25">
      <c r="A835" s="65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  <c r="Y835" s="65"/>
      <c r="Z835" s="65"/>
    </row>
    <row r="836" spans="1:26" ht="15.75" customHeight="1" x14ac:dyDescent="0.25">
      <c r="A836" s="65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  <c r="Y836" s="65"/>
      <c r="Z836" s="65"/>
    </row>
    <row r="837" spans="1:26" ht="15.75" customHeight="1" x14ac:dyDescent="0.25">
      <c r="A837" s="65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  <c r="Y837" s="65"/>
      <c r="Z837" s="65"/>
    </row>
    <row r="838" spans="1:26" ht="15.75" customHeight="1" x14ac:dyDescent="0.25">
      <c r="A838" s="65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  <c r="Y838" s="65"/>
      <c r="Z838" s="65"/>
    </row>
    <row r="839" spans="1:26" ht="15.75" customHeight="1" x14ac:dyDescent="0.25">
      <c r="A839" s="65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  <c r="Y839" s="65"/>
      <c r="Z839" s="65"/>
    </row>
    <row r="840" spans="1:26" ht="15.75" customHeight="1" x14ac:dyDescent="0.25">
      <c r="A840" s="65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  <c r="Y840" s="65"/>
      <c r="Z840" s="65"/>
    </row>
    <row r="841" spans="1:26" ht="15.75" customHeight="1" x14ac:dyDescent="0.25">
      <c r="A841" s="65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  <c r="Y841" s="65"/>
      <c r="Z841" s="65"/>
    </row>
    <row r="842" spans="1:26" ht="15.75" customHeight="1" x14ac:dyDescent="0.25">
      <c r="A842" s="65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  <c r="Y842" s="65"/>
      <c r="Z842" s="65"/>
    </row>
    <row r="843" spans="1:26" ht="15.75" customHeight="1" x14ac:dyDescent="0.25">
      <c r="A843" s="65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  <c r="Y843" s="65"/>
      <c r="Z843" s="65"/>
    </row>
    <row r="844" spans="1:26" ht="15.75" customHeight="1" x14ac:dyDescent="0.25">
      <c r="A844" s="65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  <c r="Y844" s="65"/>
      <c r="Z844" s="65"/>
    </row>
    <row r="845" spans="1:26" ht="15.75" customHeight="1" x14ac:dyDescent="0.25">
      <c r="A845" s="65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  <c r="Y845" s="65"/>
      <c r="Z845" s="65"/>
    </row>
    <row r="846" spans="1:26" ht="15.75" customHeight="1" x14ac:dyDescent="0.25">
      <c r="A846" s="65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  <c r="Y846" s="65"/>
      <c r="Z846" s="65"/>
    </row>
    <row r="847" spans="1:26" ht="15.75" customHeight="1" x14ac:dyDescent="0.25">
      <c r="A847" s="65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  <c r="Y847" s="65"/>
      <c r="Z847" s="65"/>
    </row>
    <row r="848" spans="1:26" ht="15.75" customHeight="1" x14ac:dyDescent="0.25">
      <c r="A848" s="65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  <c r="Y848" s="65"/>
      <c r="Z848" s="65"/>
    </row>
    <row r="849" spans="1:26" ht="15.75" customHeight="1" x14ac:dyDescent="0.25">
      <c r="A849" s="65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  <c r="Y849" s="65"/>
      <c r="Z849" s="65"/>
    </row>
    <row r="850" spans="1:26" ht="15.75" customHeight="1" x14ac:dyDescent="0.25">
      <c r="A850" s="65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  <c r="Y850" s="65"/>
      <c r="Z850" s="65"/>
    </row>
    <row r="851" spans="1:26" ht="15.75" customHeight="1" x14ac:dyDescent="0.25">
      <c r="A851" s="65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  <c r="Y851" s="65"/>
      <c r="Z851" s="65"/>
    </row>
    <row r="852" spans="1:26" ht="15.75" customHeight="1" x14ac:dyDescent="0.25">
      <c r="A852" s="65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  <c r="Y852" s="65"/>
      <c r="Z852" s="65"/>
    </row>
    <row r="853" spans="1:26" ht="15.75" customHeight="1" x14ac:dyDescent="0.25">
      <c r="A853" s="65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  <c r="Y853" s="65"/>
      <c r="Z853" s="65"/>
    </row>
    <row r="854" spans="1:26" ht="15.75" customHeight="1" x14ac:dyDescent="0.25">
      <c r="A854" s="65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  <c r="Y854" s="65"/>
      <c r="Z854" s="65"/>
    </row>
    <row r="855" spans="1:26" ht="15.75" customHeight="1" x14ac:dyDescent="0.25">
      <c r="A855" s="65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  <c r="Y855" s="65"/>
      <c r="Z855" s="65"/>
    </row>
    <row r="856" spans="1:26" ht="15.75" customHeight="1" x14ac:dyDescent="0.25">
      <c r="A856" s="65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  <c r="Y856" s="65"/>
      <c r="Z856" s="65"/>
    </row>
    <row r="857" spans="1:26" ht="15.75" customHeight="1" x14ac:dyDescent="0.25">
      <c r="A857" s="65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  <c r="Y857" s="65"/>
      <c r="Z857" s="65"/>
    </row>
    <row r="858" spans="1:26" ht="15.75" customHeight="1" x14ac:dyDescent="0.25">
      <c r="A858" s="65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  <c r="Y858" s="65"/>
      <c r="Z858" s="65"/>
    </row>
    <row r="859" spans="1:26" ht="15.75" customHeight="1" x14ac:dyDescent="0.25">
      <c r="A859" s="65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  <c r="Y859" s="65"/>
      <c r="Z859" s="65"/>
    </row>
    <row r="860" spans="1:26" ht="15.75" customHeight="1" x14ac:dyDescent="0.25">
      <c r="A860" s="65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  <c r="Y860" s="65"/>
      <c r="Z860" s="65"/>
    </row>
    <row r="861" spans="1:26" ht="15.75" customHeight="1" x14ac:dyDescent="0.25">
      <c r="A861" s="65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  <c r="Y861" s="65"/>
      <c r="Z861" s="65"/>
    </row>
    <row r="862" spans="1:26" ht="15.75" customHeight="1" x14ac:dyDescent="0.25">
      <c r="A862" s="65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  <c r="Y862" s="65"/>
      <c r="Z862" s="65"/>
    </row>
    <row r="863" spans="1:26" ht="15.75" customHeight="1" x14ac:dyDescent="0.25">
      <c r="A863" s="65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  <c r="Y863" s="65"/>
      <c r="Z863" s="65"/>
    </row>
    <row r="864" spans="1:26" ht="15.75" customHeight="1" x14ac:dyDescent="0.25">
      <c r="A864" s="65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  <c r="Y864" s="65"/>
      <c r="Z864" s="65"/>
    </row>
    <row r="865" spans="1:26" ht="15.75" customHeight="1" x14ac:dyDescent="0.25">
      <c r="A865" s="65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  <c r="Y865" s="65"/>
      <c r="Z865" s="65"/>
    </row>
    <row r="866" spans="1:26" ht="15.75" customHeight="1" x14ac:dyDescent="0.25">
      <c r="A866" s="65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  <c r="Y866" s="65"/>
      <c r="Z866" s="65"/>
    </row>
    <row r="867" spans="1:26" ht="15.75" customHeight="1" x14ac:dyDescent="0.25">
      <c r="A867" s="65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  <c r="Y867" s="65"/>
      <c r="Z867" s="65"/>
    </row>
    <row r="868" spans="1:26" ht="15.75" customHeight="1" x14ac:dyDescent="0.25">
      <c r="A868" s="65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  <c r="Y868" s="65"/>
      <c r="Z868" s="65"/>
    </row>
    <row r="869" spans="1:26" ht="15.75" customHeight="1" x14ac:dyDescent="0.25">
      <c r="A869" s="65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  <c r="Y869" s="65"/>
      <c r="Z869" s="65"/>
    </row>
    <row r="870" spans="1:26" ht="15.75" customHeight="1" x14ac:dyDescent="0.25">
      <c r="A870" s="65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  <c r="Y870" s="65"/>
      <c r="Z870" s="65"/>
    </row>
    <row r="871" spans="1:26" ht="15.75" customHeight="1" x14ac:dyDescent="0.25">
      <c r="A871" s="65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  <c r="Y871" s="65"/>
      <c r="Z871" s="65"/>
    </row>
    <row r="872" spans="1:26" ht="15.75" customHeight="1" x14ac:dyDescent="0.25">
      <c r="A872" s="65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  <c r="Y872" s="65"/>
      <c r="Z872" s="65"/>
    </row>
    <row r="873" spans="1:26" ht="15.75" customHeight="1" x14ac:dyDescent="0.25">
      <c r="A873" s="65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  <c r="Y873" s="65"/>
      <c r="Z873" s="65"/>
    </row>
    <row r="874" spans="1:26" ht="15.75" customHeight="1" x14ac:dyDescent="0.25">
      <c r="A874" s="65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  <c r="Y874" s="65"/>
      <c r="Z874" s="65"/>
    </row>
    <row r="875" spans="1:26" ht="15.75" customHeight="1" x14ac:dyDescent="0.25">
      <c r="A875" s="65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  <c r="Y875" s="65"/>
      <c r="Z875" s="65"/>
    </row>
    <row r="876" spans="1:26" ht="15.75" customHeight="1" x14ac:dyDescent="0.25">
      <c r="A876" s="65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  <c r="Y876" s="65"/>
      <c r="Z876" s="65"/>
    </row>
    <row r="877" spans="1:26" ht="15.75" customHeight="1" x14ac:dyDescent="0.25">
      <c r="A877" s="65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  <c r="Y877" s="65"/>
      <c r="Z877" s="65"/>
    </row>
    <row r="878" spans="1:26" ht="15.75" customHeight="1" x14ac:dyDescent="0.25">
      <c r="A878" s="65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  <c r="Y878" s="65"/>
      <c r="Z878" s="65"/>
    </row>
    <row r="879" spans="1:26" ht="15.75" customHeight="1" x14ac:dyDescent="0.25">
      <c r="A879" s="65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  <c r="Y879" s="65"/>
      <c r="Z879" s="65"/>
    </row>
    <row r="880" spans="1:26" ht="15.75" customHeight="1" x14ac:dyDescent="0.25">
      <c r="A880" s="65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  <c r="Y880" s="65"/>
      <c r="Z880" s="65"/>
    </row>
    <row r="881" spans="1:26" ht="15.75" customHeight="1" x14ac:dyDescent="0.25">
      <c r="A881" s="65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  <c r="Y881" s="65"/>
      <c r="Z881" s="65"/>
    </row>
    <row r="882" spans="1:26" ht="15.75" customHeight="1" x14ac:dyDescent="0.25">
      <c r="A882" s="65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  <c r="Y882" s="65"/>
      <c r="Z882" s="65"/>
    </row>
    <row r="883" spans="1:26" ht="15.75" customHeight="1" x14ac:dyDescent="0.25">
      <c r="A883" s="65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  <c r="Y883" s="65"/>
      <c r="Z883" s="65"/>
    </row>
    <row r="884" spans="1:26" ht="15.75" customHeight="1" x14ac:dyDescent="0.25">
      <c r="A884" s="65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  <c r="Y884" s="65"/>
      <c r="Z884" s="65"/>
    </row>
    <row r="885" spans="1:26" ht="15.75" customHeight="1" x14ac:dyDescent="0.25">
      <c r="A885" s="65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  <c r="Y885" s="65"/>
      <c r="Z885" s="65"/>
    </row>
    <row r="886" spans="1:26" ht="15.75" customHeight="1" x14ac:dyDescent="0.25">
      <c r="A886" s="65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  <c r="Y886" s="65"/>
      <c r="Z886" s="65"/>
    </row>
    <row r="887" spans="1:26" ht="15.75" customHeight="1" x14ac:dyDescent="0.25">
      <c r="A887" s="65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  <c r="Y887" s="65"/>
      <c r="Z887" s="65"/>
    </row>
    <row r="888" spans="1:26" ht="15.75" customHeight="1" x14ac:dyDescent="0.25">
      <c r="A888" s="65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  <c r="Y888" s="65"/>
      <c r="Z888" s="65"/>
    </row>
    <row r="889" spans="1:26" ht="15.75" customHeight="1" x14ac:dyDescent="0.25">
      <c r="A889" s="65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  <c r="Y889" s="65"/>
      <c r="Z889" s="65"/>
    </row>
    <row r="890" spans="1:26" ht="15.75" customHeight="1" x14ac:dyDescent="0.25">
      <c r="A890" s="65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  <c r="Y890" s="65"/>
      <c r="Z890" s="65"/>
    </row>
    <row r="891" spans="1:26" ht="15.75" customHeight="1" x14ac:dyDescent="0.25">
      <c r="A891" s="65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  <c r="Y891" s="65"/>
      <c r="Z891" s="65"/>
    </row>
    <row r="892" spans="1:26" ht="15.75" customHeight="1" x14ac:dyDescent="0.25">
      <c r="A892" s="65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  <c r="Y892" s="65"/>
      <c r="Z892" s="65"/>
    </row>
    <row r="893" spans="1:26" ht="15.75" customHeight="1" x14ac:dyDescent="0.25">
      <c r="A893" s="65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  <c r="Y893" s="65"/>
      <c r="Z893" s="65"/>
    </row>
    <row r="894" spans="1:26" ht="15.75" customHeight="1" x14ac:dyDescent="0.25">
      <c r="A894" s="65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  <c r="Y894" s="65"/>
      <c r="Z894" s="65"/>
    </row>
    <row r="895" spans="1:26" ht="15.75" customHeight="1" x14ac:dyDescent="0.25">
      <c r="A895" s="65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  <c r="Y895" s="65"/>
      <c r="Z895" s="65"/>
    </row>
    <row r="896" spans="1:26" ht="15.75" customHeight="1" x14ac:dyDescent="0.25">
      <c r="A896" s="65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  <c r="Y896" s="65"/>
      <c r="Z896" s="65"/>
    </row>
    <row r="897" spans="1:26" ht="15.75" customHeight="1" x14ac:dyDescent="0.25">
      <c r="A897" s="65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  <c r="Y897" s="65"/>
      <c r="Z897" s="65"/>
    </row>
    <row r="898" spans="1:26" ht="15.75" customHeight="1" x14ac:dyDescent="0.25">
      <c r="A898" s="65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  <c r="Y898" s="65"/>
      <c r="Z898" s="65"/>
    </row>
    <row r="899" spans="1:26" ht="15.75" customHeight="1" x14ac:dyDescent="0.25">
      <c r="A899" s="65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  <c r="Y899" s="65"/>
      <c r="Z899" s="65"/>
    </row>
    <row r="900" spans="1:26" ht="15.75" customHeight="1" x14ac:dyDescent="0.25">
      <c r="A900" s="65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  <c r="Y900" s="65"/>
      <c r="Z900" s="65"/>
    </row>
    <row r="901" spans="1:26" ht="15.75" customHeight="1" x14ac:dyDescent="0.25">
      <c r="A901" s="65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  <c r="Y901" s="65"/>
      <c r="Z901" s="65"/>
    </row>
    <row r="902" spans="1:26" ht="15.75" customHeight="1" x14ac:dyDescent="0.25">
      <c r="A902" s="65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  <c r="Y902" s="65"/>
      <c r="Z902" s="65"/>
    </row>
    <row r="903" spans="1:26" ht="15.75" customHeight="1" x14ac:dyDescent="0.25">
      <c r="A903" s="65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  <c r="Y903" s="65"/>
      <c r="Z903" s="65"/>
    </row>
    <row r="904" spans="1:26" ht="15.75" customHeight="1" x14ac:dyDescent="0.25">
      <c r="A904" s="65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  <c r="Y904" s="65"/>
      <c r="Z904" s="65"/>
    </row>
    <row r="905" spans="1:26" ht="15.75" customHeight="1" x14ac:dyDescent="0.25">
      <c r="A905" s="65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  <c r="Y905" s="65"/>
      <c r="Z905" s="65"/>
    </row>
    <row r="906" spans="1:26" ht="15.75" customHeight="1" x14ac:dyDescent="0.25">
      <c r="A906" s="65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  <c r="Y906" s="65"/>
      <c r="Z906" s="65"/>
    </row>
    <row r="907" spans="1:26" ht="15.75" customHeight="1" x14ac:dyDescent="0.25">
      <c r="A907" s="65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  <c r="Y907" s="65"/>
      <c r="Z907" s="65"/>
    </row>
    <row r="908" spans="1:26" ht="15.75" customHeight="1" x14ac:dyDescent="0.25">
      <c r="A908" s="65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  <c r="Y908" s="65"/>
      <c r="Z908" s="65"/>
    </row>
    <row r="909" spans="1:26" ht="15.75" customHeight="1" x14ac:dyDescent="0.25">
      <c r="A909" s="65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  <c r="Y909" s="65"/>
      <c r="Z909" s="65"/>
    </row>
    <row r="910" spans="1:26" ht="15.75" customHeight="1" x14ac:dyDescent="0.25">
      <c r="A910" s="65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  <c r="Y910" s="65"/>
      <c r="Z910" s="65"/>
    </row>
    <row r="911" spans="1:26" ht="15.75" customHeight="1" x14ac:dyDescent="0.25">
      <c r="A911" s="65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  <c r="Y911" s="65"/>
      <c r="Z911" s="65"/>
    </row>
    <row r="912" spans="1:26" ht="15.75" customHeight="1" x14ac:dyDescent="0.25">
      <c r="A912" s="65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  <c r="Y912" s="65"/>
      <c r="Z912" s="65"/>
    </row>
    <row r="913" spans="1:26" ht="15.75" customHeight="1" x14ac:dyDescent="0.25">
      <c r="A913" s="65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  <c r="Y913" s="65"/>
      <c r="Z913" s="65"/>
    </row>
    <row r="914" spans="1:26" ht="15.75" customHeight="1" x14ac:dyDescent="0.25">
      <c r="A914" s="65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  <c r="Y914" s="65"/>
      <c r="Z914" s="65"/>
    </row>
    <row r="915" spans="1:26" ht="15.75" customHeight="1" x14ac:dyDescent="0.25">
      <c r="A915" s="65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  <c r="Y915" s="65"/>
      <c r="Z915" s="65"/>
    </row>
    <row r="916" spans="1:26" ht="15.75" customHeight="1" x14ac:dyDescent="0.25">
      <c r="A916" s="65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  <c r="Y916" s="65"/>
      <c r="Z916" s="65"/>
    </row>
    <row r="917" spans="1:26" ht="15.75" customHeight="1" x14ac:dyDescent="0.25">
      <c r="A917" s="65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  <c r="Y917" s="65"/>
      <c r="Z917" s="65"/>
    </row>
    <row r="918" spans="1:26" ht="15.75" customHeight="1" x14ac:dyDescent="0.25">
      <c r="A918" s="65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  <c r="Y918" s="65"/>
      <c r="Z918" s="65"/>
    </row>
    <row r="919" spans="1:26" ht="15.75" customHeight="1" x14ac:dyDescent="0.25">
      <c r="A919" s="65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  <c r="Y919" s="65"/>
      <c r="Z919" s="65"/>
    </row>
    <row r="920" spans="1:26" ht="15.75" customHeight="1" x14ac:dyDescent="0.25">
      <c r="A920" s="65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  <c r="Y920" s="65"/>
      <c r="Z920" s="65"/>
    </row>
    <row r="921" spans="1:26" ht="15.75" customHeight="1" x14ac:dyDescent="0.25">
      <c r="A921" s="65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  <c r="Y921" s="65"/>
      <c r="Z921" s="65"/>
    </row>
    <row r="922" spans="1:26" ht="15.75" customHeight="1" x14ac:dyDescent="0.25">
      <c r="A922" s="65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  <c r="Y922" s="65"/>
      <c r="Z922" s="65"/>
    </row>
    <row r="923" spans="1:26" ht="15.75" customHeight="1" x14ac:dyDescent="0.25">
      <c r="A923" s="65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  <c r="Y923" s="65"/>
      <c r="Z923" s="65"/>
    </row>
    <row r="924" spans="1:26" ht="15.75" customHeight="1" x14ac:dyDescent="0.25">
      <c r="A924" s="65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  <c r="Y924" s="65"/>
      <c r="Z924" s="65"/>
    </row>
    <row r="925" spans="1:26" ht="15.75" customHeight="1" x14ac:dyDescent="0.25">
      <c r="A925" s="65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  <c r="Y925" s="65"/>
      <c r="Z925" s="65"/>
    </row>
    <row r="926" spans="1:26" ht="15.75" customHeight="1" x14ac:dyDescent="0.25">
      <c r="A926" s="65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  <c r="Y926" s="65"/>
      <c r="Z926" s="65"/>
    </row>
    <row r="927" spans="1:26" ht="15.75" customHeight="1" x14ac:dyDescent="0.25">
      <c r="A927" s="65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  <c r="Y927" s="65"/>
      <c r="Z927" s="65"/>
    </row>
    <row r="928" spans="1:26" ht="15.75" customHeight="1" x14ac:dyDescent="0.25">
      <c r="A928" s="65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  <c r="Y928" s="65"/>
      <c r="Z928" s="65"/>
    </row>
    <row r="929" spans="1:26" ht="15.75" customHeight="1" x14ac:dyDescent="0.25">
      <c r="A929" s="65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  <c r="Y929" s="65"/>
      <c r="Z929" s="65"/>
    </row>
    <row r="930" spans="1:26" ht="15.75" customHeight="1" x14ac:dyDescent="0.25">
      <c r="A930" s="65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  <c r="Y930" s="65"/>
      <c r="Z930" s="65"/>
    </row>
    <row r="931" spans="1:26" ht="15.75" customHeight="1" x14ac:dyDescent="0.25">
      <c r="A931" s="65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  <c r="Y931" s="65"/>
      <c r="Z931" s="65"/>
    </row>
    <row r="932" spans="1:26" ht="15.75" customHeight="1" x14ac:dyDescent="0.25">
      <c r="A932" s="65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  <c r="Y932" s="65"/>
      <c r="Z932" s="65"/>
    </row>
    <row r="933" spans="1:26" ht="15.75" customHeight="1" x14ac:dyDescent="0.25">
      <c r="A933" s="65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  <c r="Y933" s="65"/>
      <c r="Z933" s="65"/>
    </row>
    <row r="934" spans="1:26" ht="15.75" customHeight="1" x14ac:dyDescent="0.25">
      <c r="A934" s="65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  <c r="Y934" s="65"/>
      <c r="Z934" s="65"/>
    </row>
    <row r="935" spans="1:26" ht="15.75" customHeight="1" x14ac:dyDescent="0.25">
      <c r="A935" s="65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  <c r="Y935" s="65"/>
      <c r="Z935" s="65"/>
    </row>
    <row r="936" spans="1:26" ht="15.75" customHeight="1" x14ac:dyDescent="0.25">
      <c r="A936" s="65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  <c r="Y936" s="65"/>
      <c r="Z936" s="65"/>
    </row>
    <row r="937" spans="1:26" ht="15.75" customHeight="1" x14ac:dyDescent="0.25">
      <c r="A937" s="65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  <c r="Y937" s="65"/>
      <c r="Z937" s="65"/>
    </row>
    <row r="938" spans="1:26" ht="15.75" customHeight="1" x14ac:dyDescent="0.25">
      <c r="A938" s="65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  <c r="Y938" s="65"/>
      <c r="Z938" s="65"/>
    </row>
    <row r="939" spans="1:26" ht="15.75" customHeight="1" x14ac:dyDescent="0.25">
      <c r="A939" s="65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  <c r="Y939" s="65"/>
      <c r="Z939" s="65"/>
    </row>
    <row r="940" spans="1:26" ht="15.75" customHeight="1" x14ac:dyDescent="0.25">
      <c r="A940" s="65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  <c r="Y940" s="65"/>
      <c r="Z940" s="65"/>
    </row>
    <row r="941" spans="1:26" ht="15.75" customHeight="1" x14ac:dyDescent="0.25">
      <c r="A941" s="65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  <c r="Y941" s="65"/>
      <c r="Z941" s="65"/>
    </row>
    <row r="942" spans="1:26" ht="15.75" customHeight="1" x14ac:dyDescent="0.25">
      <c r="A942" s="65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  <c r="Y942" s="65"/>
      <c r="Z942" s="65"/>
    </row>
    <row r="943" spans="1:26" ht="15.75" customHeight="1" x14ac:dyDescent="0.25">
      <c r="A943" s="65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  <c r="Y943" s="65"/>
      <c r="Z943" s="65"/>
    </row>
    <row r="944" spans="1:26" ht="15.75" customHeight="1" x14ac:dyDescent="0.25">
      <c r="A944" s="65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  <c r="Y944" s="65"/>
      <c r="Z944" s="65"/>
    </row>
    <row r="945" spans="1:26" ht="15.75" customHeight="1" x14ac:dyDescent="0.25">
      <c r="A945" s="65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  <c r="Y945" s="65"/>
      <c r="Z945" s="65"/>
    </row>
    <row r="946" spans="1:26" ht="15.75" customHeight="1" x14ac:dyDescent="0.25">
      <c r="A946" s="65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  <c r="Y946" s="65"/>
      <c r="Z946" s="65"/>
    </row>
    <row r="947" spans="1:26" ht="15.75" customHeight="1" x14ac:dyDescent="0.25">
      <c r="A947" s="65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  <c r="Y947" s="65"/>
      <c r="Z947" s="65"/>
    </row>
    <row r="948" spans="1:26" ht="15.75" customHeight="1" x14ac:dyDescent="0.25">
      <c r="A948" s="65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  <c r="Y948" s="65"/>
      <c r="Z948" s="65"/>
    </row>
    <row r="949" spans="1:26" ht="15.75" customHeight="1" x14ac:dyDescent="0.25">
      <c r="A949" s="65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  <c r="Y949" s="65"/>
      <c r="Z949" s="65"/>
    </row>
    <row r="950" spans="1:26" ht="15.75" customHeight="1" x14ac:dyDescent="0.25">
      <c r="A950" s="65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  <c r="Y950" s="65"/>
      <c r="Z950" s="65"/>
    </row>
    <row r="951" spans="1:26" ht="15.75" customHeight="1" x14ac:dyDescent="0.25">
      <c r="A951" s="65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  <c r="Y951" s="65"/>
      <c r="Z951" s="65"/>
    </row>
    <row r="952" spans="1:26" ht="15.75" customHeight="1" x14ac:dyDescent="0.25">
      <c r="A952" s="65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  <c r="Y952" s="65"/>
      <c r="Z952" s="65"/>
    </row>
    <row r="953" spans="1:26" ht="15.75" customHeight="1" x14ac:dyDescent="0.25">
      <c r="A953" s="65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  <c r="Y953" s="65"/>
      <c r="Z953" s="65"/>
    </row>
    <row r="954" spans="1:26" ht="15.75" customHeight="1" x14ac:dyDescent="0.25">
      <c r="A954" s="65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  <c r="Y954" s="65"/>
      <c r="Z954" s="65"/>
    </row>
    <row r="955" spans="1:26" ht="15.75" customHeight="1" x14ac:dyDescent="0.25">
      <c r="A955" s="65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  <c r="Y955" s="65"/>
      <c r="Z955" s="65"/>
    </row>
    <row r="956" spans="1:26" ht="15.75" customHeight="1" x14ac:dyDescent="0.25">
      <c r="A956" s="65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  <c r="Y956" s="65"/>
      <c r="Z956" s="65"/>
    </row>
    <row r="957" spans="1:26" ht="15.75" customHeight="1" x14ac:dyDescent="0.25">
      <c r="A957" s="65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  <c r="Y957" s="65"/>
      <c r="Z957" s="65"/>
    </row>
    <row r="958" spans="1:26" ht="15.75" customHeight="1" x14ac:dyDescent="0.25">
      <c r="A958" s="65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  <c r="Y958" s="65"/>
      <c r="Z958" s="65"/>
    </row>
    <row r="959" spans="1:26" ht="15.75" customHeight="1" x14ac:dyDescent="0.25">
      <c r="A959" s="65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  <c r="Y959" s="65"/>
      <c r="Z959" s="65"/>
    </row>
    <row r="960" spans="1:26" ht="15.75" customHeight="1" x14ac:dyDescent="0.25">
      <c r="A960" s="65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  <c r="Y960" s="65"/>
      <c r="Z960" s="65"/>
    </row>
    <row r="961" spans="1:26" ht="15.75" customHeight="1" x14ac:dyDescent="0.25">
      <c r="A961" s="65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  <c r="Y961" s="65"/>
      <c r="Z961" s="65"/>
    </row>
    <row r="962" spans="1:26" ht="15.75" customHeight="1" x14ac:dyDescent="0.25">
      <c r="A962" s="65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  <c r="Y962" s="65"/>
      <c r="Z962" s="65"/>
    </row>
    <row r="963" spans="1:26" ht="15.75" customHeight="1" x14ac:dyDescent="0.25">
      <c r="A963" s="65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  <c r="Y963" s="65"/>
      <c r="Z963" s="65"/>
    </row>
    <row r="964" spans="1:26" ht="15.75" customHeight="1" x14ac:dyDescent="0.25">
      <c r="A964" s="65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  <c r="Y964" s="65"/>
      <c r="Z964" s="65"/>
    </row>
    <row r="965" spans="1:26" ht="15.75" customHeight="1" x14ac:dyDescent="0.25">
      <c r="A965" s="65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  <c r="Y965" s="65"/>
      <c r="Z965" s="65"/>
    </row>
    <row r="966" spans="1:26" ht="15.75" customHeight="1" x14ac:dyDescent="0.25">
      <c r="A966" s="65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  <c r="Y966" s="65"/>
      <c r="Z966" s="65"/>
    </row>
    <row r="967" spans="1:26" ht="15.75" customHeight="1" x14ac:dyDescent="0.25">
      <c r="A967" s="65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  <c r="Y967" s="65"/>
      <c r="Z967" s="65"/>
    </row>
    <row r="968" spans="1:26" ht="15.75" customHeight="1" x14ac:dyDescent="0.25">
      <c r="A968" s="65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  <c r="Y968" s="65"/>
      <c r="Z968" s="65"/>
    </row>
    <row r="969" spans="1:26" ht="15.75" customHeight="1" x14ac:dyDescent="0.25">
      <c r="A969" s="65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  <c r="Y969" s="65"/>
      <c r="Z969" s="65"/>
    </row>
    <row r="970" spans="1:26" ht="15.75" customHeight="1" x14ac:dyDescent="0.25">
      <c r="A970" s="65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  <c r="Y970" s="65"/>
      <c r="Z970" s="65"/>
    </row>
    <row r="971" spans="1:26" ht="15.75" customHeight="1" x14ac:dyDescent="0.25">
      <c r="A971" s="65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  <c r="Y971" s="65"/>
      <c r="Z971" s="65"/>
    </row>
    <row r="972" spans="1:26" ht="15.75" customHeight="1" x14ac:dyDescent="0.25">
      <c r="A972" s="65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  <c r="Y972" s="65"/>
      <c r="Z972" s="65"/>
    </row>
    <row r="973" spans="1:26" ht="15.75" customHeight="1" x14ac:dyDescent="0.25">
      <c r="A973" s="65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  <c r="Y973" s="65"/>
      <c r="Z973" s="65"/>
    </row>
    <row r="974" spans="1:26" ht="15.75" customHeight="1" x14ac:dyDescent="0.25">
      <c r="A974" s="65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  <c r="Y974" s="65"/>
      <c r="Z974" s="65"/>
    </row>
    <row r="975" spans="1:26" ht="15.75" customHeight="1" x14ac:dyDescent="0.25">
      <c r="A975" s="65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  <c r="Y975" s="65"/>
      <c r="Z975" s="65"/>
    </row>
    <row r="976" spans="1:26" ht="15.75" customHeight="1" x14ac:dyDescent="0.25">
      <c r="A976" s="65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  <c r="Y976" s="65"/>
      <c r="Z976" s="65"/>
    </row>
    <row r="977" spans="1:26" ht="15.75" customHeight="1" x14ac:dyDescent="0.25">
      <c r="A977" s="65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  <c r="Y977" s="65"/>
      <c r="Z977" s="65"/>
    </row>
    <row r="978" spans="1:26" ht="15.75" customHeight="1" x14ac:dyDescent="0.25">
      <c r="A978" s="65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  <c r="Y978" s="65"/>
      <c r="Z978" s="65"/>
    </row>
    <row r="979" spans="1:26" ht="15.75" customHeight="1" x14ac:dyDescent="0.25">
      <c r="A979" s="65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  <c r="Y979" s="65"/>
      <c r="Z979" s="65"/>
    </row>
    <row r="980" spans="1:26" ht="15.75" customHeight="1" x14ac:dyDescent="0.25">
      <c r="A980" s="65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  <c r="Y980" s="65"/>
      <c r="Z980" s="65"/>
    </row>
    <row r="981" spans="1:26" ht="15.75" customHeight="1" x14ac:dyDescent="0.25">
      <c r="A981" s="65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  <c r="Y981" s="65"/>
      <c r="Z981" s="65"/>
    </row>
    <row r="982" spans="1:26" ht="15.75" customHeight="1" x14ac:dyDescent="0.25">
      <c r="A982" s="65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  <c r="Y982" s="65"/>
      <c r="Z982" s="65"/>
    </row>
    <row r="983" spans="1:26" ht="15.75" customHeight="1" x14ac:dyDescent="0.25">
      <c r="A983" s="65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  <c r="Y983" s="65"/>
      <c r="Z983" s="65"/>
    </row>
    <row r="984" spans="1:26" ht="15.75" customHeight="1" x14ac:dyDescent="0.25">
      <c r="A984" s="65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  <c r="Y984" s="65"/>
      <c r="Z984" s="65"/>
    </row>
    <row r="985" spans="1:26" ht="15.75" customHeight="1" x14ac:dyDescent="0.25">
      <c r="A985" s="65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  <c r="Y985" s="65"/>
      <c r="Z985" s="65"/>
    </row>
    <row r="986" spans="1:26" ht="15.75" customHeight="1" x14ac:dyDescent="0.25">
      <c r="A986" s="65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  <c r="Y986" s="65"/>
      <c r="Z986" s="65"/>
    </row>
    <row r="987" spans="1:26" ht="15.75" customHeight="1" x14ac:dyDescent="0.25">
      <c r="A987" s="65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  <c r="Y987" s="65"/>
      <c r="Z987" s="65"/>
    </row>
    <row r="988" spans="1:26" ht="15.75" customHeight="1" x14ac:dyDescent="0.25">
      <c r="A988" s="65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  <c r="Y988" s="65"/>
      <c r="Z988" s="65"/>
    </row>
    <row r="989" spans="1:26" ht="15.75" customHeight="1" x14ac:dyDescent="0.25">
      <c r="A989" s="65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  <c r="Y989" s="65"/>
      <c r="Z989" s="65"/>
    </row>
    <row r="990" spans="1:26" ht="15.75" customHeight="1" x14ac:dyDescent="0.25">
      <c r="A990" s="65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  <c r="Y990" s="65"/>
      <c r="Z990" s="65"/>
    </row>
    <row r="991" spans="1:26" ht="15.75" customHeight="1" x14ac:dyDescent="0.25">
      <c r="A991" s="65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  <c r="Y991" s="65"/>
      <c r="Z991" s="65"/>
    </row>
    <row r="992" spans="1:26" ht="15.75" customHeight="1" x14ac:dyDescent="0.25">
      <c r="A992" s="65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  <c r="Y992" s="65"/>
      <c r="Z992" s="65"/>
    </row>
    <row r="993" spans="1:26" ht="15.75" customHeight="1" x14ac:dyDescent="0.25">
      <c r="A993" s="65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  <c r="Y993" s="65"/>
      <c r="Z993" s="65"/>
    </row>
    <row r="994" spans="1:26" ht="15.75" customHeight="1" x14ac:dyDescent="0.25">
      <c r="A994" s="65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  <c r="Y994" s="65"/>
      <c r="Z994" s="65"/>
    </row>
    <row r="995" spans="1:26" ht="15.75" customHeight="1" x14ac:dyDescent="0.25">
      <c r="A995" s="65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  <c r="Y995" s="65"/>
      <c r="Z995" s="65"/>
    </row>
    <row r="996" spans="1:26" ht="15.75" customHeight="1" x14ac:dyDescent="0.25">
      <c r="A996" s="65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  <c r="Y996" s="65"/>
      <c r="Z996" s="65"/>
    </row>
    <row r="997" spans="1:26" ht="15.75" customHeight="1" x14ac:dyDescent="0.25">
      <c r="A997" s="65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  <c r="Y997" s="65"/>
      <c r="Z997" s="65"/>
    </row>
    <row r="998" spans="1:26" ht="15.75" customHeight="1" x14ac:dyDescent="0.25">
      <c r="A998" s="65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  <c r="Y998" s="65"/>
      <c r="Z998" s="65"/>
    </row>
    <row r="999" spans="1:26" ht="15.75" customHeight="1" x14ac:dyDescent="0.25">
      <c r="A999" s="65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  <c r="Y999" s="65"/>
      <c r="Z999" s="65"/>
    </row>
    <row r="1000" spans="1:26" ht="15.75" customHeight="1" x14ac:dyDescent="0.25">
      <c r="A1000" s="65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65"/>
      <c r="O1000" s="65"/>
      <c r="P1000" s="65"/>
      <c r="Q1000" s="65"/>
      <c r="R1000" s="65"/>
      <c r="S1000" s="65"/>
      <c r="T1000" s="65"/>
      <c r="U1000" s="65"/>
      <c r="V1000" s="65"/>
      <c r="W1000" s="65"/>
      <c r="X1000" s="65"/>
      <c r="Y1000" s="65"/>
      <c r="Z1000" s="65"/>
    </row>
  </sheetData>
  <mergeCells count="63">
    <mergeCell ref="B68:E68"/>
    <mergeCell ref="B69:J69"/>
    <mergeCell ref="B63:E63"/>
    <mergeCell ref="B64:E64"/>
    <mergeCell ref="B65:E65"/>
    <mergeCell ref="B66:E66"/>
    <mergeCell ref="B67:E67"/>
    <mergeCell ref="B40:E40"/>
    <mergeCell ref="B41:E41"/>
    <mergeCell ref="B42:E42"/>
    <mergeCell ref="B43:E43"/>
    <mergeCell ref="B44:E44"/>
    <mergeCell ref="B35:E35"/>
    <mergeCell ref="B36:E36"/>
    <mergeCell ref="B37:E37"/>
    <mergeCell ref="B38:E38"/>
    <mergeCell ref="B39:E39"/>
    <mergeCell ref="B30:E30"/>
    <mergeCell ref="B31:E31"/>
    <mergeCell ref="B32:E32"/>
    <mergeCell ref="B33:E33"/>
    <mergeCell ref="B34:E34"/>
    <mergeCell ref="B25:E25"/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B15:E15"/>
    <mergeCell ref="B16:E16"/>
    <mergeCell ref="B17:E17"/>
    <mergeCell ref="B18:E18"/>
    <mergeCell ref="B19:E19"/>
    <mergeCell ref="B57:E57"/>
    <mergeCell ref="B58:E58"/>
    <mergeCell ref="B59:J59"/>
    <mergeCell ref="A62:K62"/>
    <mergeCell ref="A1:K1"/>
    <mergeCell ref="A3:K3"/>
    <mergeCell ref="B4:E4"/>
    <mergeCell ref="B5:E5"/>
    <mergeCell ref="B6:E6"/>
    <mergeCell ref="B7:E7"/>
    <mergeCell ref="B8:E8"/>
    <mergeCell ref="B9:J9"/>
    <mergeCell ref="A11:K11"/>
    <mergeCell ref="B12:E12"/>
    <mergeCell ref="B13:E13"/>
    <mergeCell ref="B14:E14"/>
    <mergeCell ref="B52:E52"/>
    <mergeCell ref="B53:E53"/>
    <mergeCell ref="B54:E54"/>
    <mergeCell ref="B55:E55"/>
    <mergeCell ref="B56:E56"/>
    <mergeCell ref="B45:J45"/>
    <mergeCell ref="A48:K48"/>
    <mergeCell ref="B49:E49"/>
    <mergeCell ref="B50:E50"/>
    <mergeCell ref="B51:E51"/>
  </mergeCells>
  <pageMargins left="0.511811024" right="0.511811024" top="0.78740157499999996" bottom="0.78740157499999996" header="0" footer="0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Proposta</vt:lpstr>
      <vt:lpstr>Jardineiro</vt:lpstr>
      <vt:lpstr>Descritivo dos módulos</vt:lpstr>
      <vt:lpstr>Jardineiro - Insumos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 Inc.</cp:lastModifiedBy>
  <cp:lastPrinted>2021-05-18T13:21:45Z</cp:lastPrinted>
  <dcterms:created xsi:type="dcterms:W3CDTF">2015-06-05T18:17:20Z</dcterms:created>
  <dcterms:modified xsi:type="dcterms:W3CDTF">2021-05-18T13:22:02Z</dcterms:modified>
</cp:coreProperties>
</file>