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Google Drive\Diretoria de Administração e Planejamento\Aquisições e Contratações\2021\Terceirizados\Planilhas de composição\Motorista - 2021\Ubajara\"/>
    </mc:Choice>
  </mc:AlternateContent>
  <xr:revisionPtr revIDLastSave="0" documentId="13_ncr:1_{1CB1E701-3215-4434-A772-7DB797621830}" xr6:coauthVersionLast="36" xr6:coauthVersionMax="36" xr10:uidLastSave="{00000000-0000-0000-0000-000000000000}"/>
  <bookViews>
    <workbookView xWindow="0" yWindow="0" windowWidth="20490" windowHeight="7545" firstSheet="1" activeTab="4" xr2:uid="{00000000-000D-0000-FFFF-FFFF00000000}"/>
  </bookViews>
  <sheets>
    <sheet name="Proposta" sheetId="1" r:id="rId1"/>
    <sheet name="Motorista" sheetId="2" r:id="rId2"/>
    <sheet name="Descritivo dos módulos" sheetId="3" r:id="rId3"/>
    <sheet name="Motorista - Insumos" sheetId="4" r:id="rId4"/>
    <sheet name="Diárias, H-E e vale lanche" sheetId="5" r:id="rId5"/>
  </sheets>
  <calcPr calcId="191029"/>
  <extLst>
    <ext uri="GoogleSheetsCustomDataVersion1">
      <go:sheetsCustomData xmlns:go="http://customooxmlschemas.google.com/" r:id="rId9" roundtripDataSignature="AMtx7mjeH6bkunL2uyV7D4qoYsRLSVY2ag=="/>
    </ext>
  </extLst>
</workbook>
</file>

<file path=xl/calcChain.xml><?xml version="1.0" encoding="utf-8"?>
<calcChain xmlns="http://schemas.openxmlformats.org/spreadsheetml/2006/main">
  <c r="E25" i="5" l="1"/>
  <c r="C19" i="5"/>
  <c r="C20" i="5" s="1"/>
  <c r="C21" i="5" s="1"/>
  <c r="H17" i="5"/>
  <c r="H18" i="5" s="1"/>
  <c r="I12" i="4"/>
  <c r="K12" i="4" s="1"/>
  <c r="K11" i="4"/>
  <c r="I11" i="4"/>
  <c r="I10" i="4"/>
  <c r="K10" i="4" s="1"/>
  <c r="I9" i="4"/>
  <c r="K9" i="4" s="1"/>
  <c r="I8" i="4"/>
  <c r="K8" i="4" s="1"/>
  <c r="K7" i="4"/>
  <c r="I7" i="4"/>
  <c r="C55" i="3"/>
  <c r="C54" i="3"/>
  <c r="C53" i="3"/>
  <c r="C45" i="3"/>
  <c r="C42" i="3"/>
  <c r="C43" i="3" s="1"/>
  <c r="C17" i="3"/>
  <c r="C16" i="3"/>
  <c r="D107" i="2"/>
  <c r="C103" i="2"/>
  <c r="C8" i="5" s="1"/>
  <c r="C98" i="2"/>
  <c r="C97" i="2"/>
  <c r="D82" i="2"/>
  <c r="D77" i="2"/>
  <c r="D71" i="2"/>
  <c r="C69" i="2"/>
  <c r="D69" i="2" s="1"/>
  <c r="C68" i="2"/>
  <c r="D68" i="2" s="1"/>
  <c r="C67" i="2"/>
  <c r="D67" i="2" s="1"/>
  <c r="C66" i="2"/>
  <c r="D66" i="2" s="1"/>
  <c r="D65" i="2"/>
  <c r="D59" i="2"/>
  <c r="D57" i="2"/>
  <c r="C57" i="2"/>
  <c r="C55" i="2"/>
  <c r="D55" i="2" s="1"/>
  <c r="C54" i="2"/>
  <c r="C60" i="2" s="1"/>
  <c r="D40" i="2"/>
  <c r="D43" i="2" s="1"/>
  <c r="D49" i="2" s="1"/>
  <c r="D38" i="2"/>
  <c r="C33" i="2"/>
  <c r="C70" i="2" s="1"/>
  <c r="D70" i="2" s="1"/>
  <c r="D32" i="2"/>
  <c r="D29" i="2"/>
  <c r="D28" i="2"/>
  <c r="D26" i="2"/>
  <c r="C18" i="2"/>
  <c r="D18" i="2" s="1"/>
  <c r="C17" i="2"/>
  <c r="D17" i="2" s="1"/>
  <c r="D19" i="2" s="1"/>
  <c r="D12" i="2"/>
  <c r="D31" i="2" s="1"/>
  <c r="D20" i="2" l="1"/>
  <c r="D21" i="2"/>
  <c r="D47" i="2" s="1"/>
  <c r="D72" i="2"/>
  <c r="D81" i="2" s="1"/>
  <c r="D83" i="2" s="1"/>
  <c r="D110" i="2" s="1"/>
  <c r="K13" i="4"/>
  <c r="D87" i="2" s="1"/>
  <c r="D91" i="2" s="1"/>
  <c r="D111" i="2" s="1"/>
  <c r="D25" i="2"/>
  <c r="D33" i="2" s="1"/>
  <c r="D48" i="2" s="1"/>
  <c r="D58" i="2"/>
  <c r="C72" i="2"/>
  <c r="C81" i="2" s="1"/>
  <c r="C83" i="2" s="1"/>
  <c r="D27" i="2"/>
  <c r="D54" i="2"/>
  <c r="J6" i="5"/>
  <c r="D30" i="2"/>
  <c r="C7" i="5"/>
  <c r="D56" i="2"/>
  <c r="L6" i="5" l="1"/>
  <c r="L7" i="5" s="1"/>
  <c r="I16" i="5" s="1"/>
  <c r="K6" i="5"/>
  <c r="K7" i="5" s="1"/>
  <c r="I15" i="5" s="1"/>
  <c r="I17" i="5" s="1"/>
  <c r="I18" i="5" s="1"/>
  <c r="I19" i="5" s="1"/>
  <c r="D7" i="5"/>
  <c r="G7" i="5"/>
  <c r="F7" i="5"/>
  <c r="E7" i="5"/>
  <c r="D50" i="2"/>
  <c r="D108" i="2" s="1"/>
  <c r="D112" i="2" s="1"/>
  <c r="D60" i="2"/>
  <c r="D109" i="2" s="1"/>
  <c r="E8" i="5" l="1"/>
  <c r="E9" i="5"/>
  <c r="D16" i="5" s="1"/>
  <c r="D8" i="5"/>
  <c r="D9" i="5"/>
  <c r="D15" i="5" s="1"/>
  <c r="D96" i="2"/>
  <c r="D95" i="2"/>
  <c r="F8" i="5"/>
  <c r="F9" i="5" s="1"/>
  <c r="D17" i="5" s="1"/>
  <c r="G8" i="5"/>
  <c r="G9" i="5" s="1"/>
  <c r="D18" i="5" s="1"/>
  <c r="D19" i="5" l="1"/>
  <c r="D20" i="5" s="1"/>
  <c r="D21" i="5" s="1"/>
  <c r="C30" i="5" s="1"/>
  <c r="D114" i="2" s="1"/>
  <c r="D97" i="2"/>
  <c r="D103" i="2" s="1"/>
  <c r="D113" i="2" s="1"/>
  <c r="D115" i="2" s="1"/>
  <c r="D117" i="2" l="1"/>
  <c r="D116" i="2"/>
  <c r="F16" i="1" l="1"/>
  <c r="G16" i="1" s="1"/>
  <c r="G18" i="1" s="1"/>
  <c r="D118" i="2"/>
</calcChain>
</file>

<file path=xl/sharedStrings.xml><?xml version="1.0" encoding="utf-8"?>
<sst xmlns="http://schemas.openxmlformats.org/spreadsheetml/2006/main" count="446" uniqueCount="225">
  <si>
    <t>ANEXO IV</t>
  </si>
  <si>
    <t>DADOS DA EMPRESA</t>
  </si>
  <si>
    <t xml:space="preserve">PROPOSTA COMERCIAL </t>
  </si>
  <si>
    <r>
      <rPr>
        <sz val="11"/>
        <color rgb="FF000000"/>
        <rFont val="Calibri"/>
      </rPr>
      <t xml:space="preserve">Ao </t>
    </r>
    <r>
      <rPr>
        <b/>
        <sz val="11"/>
        <color rgb="FF000000"/>
        <rFont val="Calibri"/>
      </rPr>
      <t xml:space="preserve">INSTITUTO FEDERAL DE EDUCAÇÃO, CIÊNCIA E TECNOLOGIA DO CEARÁ </t>
    </r>
  </si>
  <si>
    <t>LOCAL DE EXECUÇÃO DOS SERVIÇOS:  IFCE CAMPUS UBAJARA</t>
  </si>
  <si>
    <t>GRUPO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</si>
  <si>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</si>
  <si>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</si>
  <si>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</si>
  <si>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</si>
  <si>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</si>
  <si>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</si>
  <si>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</si>
  <si>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r>
      <rPr>
        <sz val="10"/>
        <color theme="1"/>
        <rFont val="Calibri"/>
      </rPr>
      <t>Serviços Terceirizados de</t>
    </r>
    <r>
      <rPr>
        <b/>
        <sz val="10"/>
        <color rgb="FF000000"/>
        <rFont val="Times New Roman"/>
      </rPr>
      <t> </t>
    </r>
    <r>
      <rPr>
        <sz val="10"/>
        <color rgb="FF000000"/>
        <rFont val="Times New Roman"/>
      </rPr>
      <t>Motorista - CBO 7824-05</t>
    </r>
  </si>
  <si>
    <t>POSTO ANUAL</t>
  </si>
  <si>
    <t xml:space="preserve">PREÇO GLOBAL R$ </t>
  </si>
  <si>
    <r>
      <rPr>
        <b/>
        <sz val="11"/>
        <color theme="1"/>
        <rFont val="Calibri"/>
      </rPr>
      <t>PRAZO DE VALIDADE DA PROPOSTA:</t>
    </r>
    <r>
      <rPr>
        <sz val="11"/>
        <color rgb="FF000000"/>
        <rFont val="Calibri"/>
      </rPr>
      <t xml:space="preserve">  60 DIAS;</t>
    </r>
  </si>
  <si>
    <t>Declaramos que estamos de pleno acordo com todas as condições estabelecidas no edital e seus anexos.</t>
  </si>
  <si>
    <t>PLANILHA DE CUSTOS E FORMAÇÃO DE PREÇOS</t>
  </si>
  <si>
    <t>MODELO PARA A CONSOLIDAÇÃO E APRESENTAÇÃO DE PROPOSTAS</t>
  </si>
  <si>
    <t>POSTO DE MOTORISTA</t>
  </si>
  <si>
    <t>Módulo 1 - Composição da Remuneração</t>
  </si>
  <si>
    <t>Composição da Remuneração</t>
  </si>
  <si>
    <t>Valor (R$)</t>
  </si>
  <si>
    <t>A</t>
  </si>
  <si>
    <r>
      <rPr>
        <sz val="12"/>
        <color theme="1"/>
        <rFont val="Times New Roman"/>
      </rPr>
      <t xml:space="preserve">Salário-Base </t>
    </r>
    <r>
      <rPr>
        <sz val="12"/>
        <color rgb="FFFF0000"/>
        <rFont val="Times New Roman"/>
      </rPr>
      <t>(R$ 1.713,02 - CCT 2021/2021, cláusula 3ª)</t>
    </r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</si>
  <si>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</si>
  <si>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</si>
  <si>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</si>
  <si>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</si>
  <si>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</si>
  <si>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</si>
  <si>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</si>
  <si>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</si>
  <si>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</si>
  <si>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</si>
  <si>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</si>
  <si>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</si>
  <si>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</si>
  <si>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</si>
  <si>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Salário, Férias e Adicional de Férias</t>
  </si>
  <si>
    <t>%</t>
  </si>
  <si>
    <t>13º Salário</t>
  </si>
  <si>
    <t>Férias e Adicional de Férias (1/3)</t>
  </si>
  <si>
    <t>Sub-Total</t>
  </si>
  <si>
    <t>Incidência dos encargos previstos no Submódulo 2.2 sobre o 13º salário e Férias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</si>
  <si>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</si>
  <si>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</si>
  <si>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</si>
  <si>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</si>
  <si>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</si>
  <si>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</si>
  <si>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</si>
  <si>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</si>
  <si>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</si>
  <si>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</si>
  <si>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</si>
  <si>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</si>
  <si>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</si>
  <si>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</si>
  <si>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</si>
  <si>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</t>
  </si>
  <si>
    <t>2.3</t>
  </si>
  <si>
    <t>Benefícios Mensais e Diários</t>
  </si>
  <si>
    <t>Transporte</t>
  </si>
  <si>
    <r>
      <rPr>
        <sz val="12"/>
        <color theme="1"/>
        <rFont val="Times New Roman"/>
      </rPr>
      <t xml:space="preserve">Auxílio-Refeição/Alimentação </t>
    </r>
    <r>
      <rPr>
        <sz val="12"/>
        <color rgb="FFFF0000"/>
        <rFont val="Times New Roman"/>
      </rPr>
      <t>(R$ 21,00 - CCT 2021/2021, cláusula 10ª)</t>
    </r>
  </si>
  <si>
    <r>
      <rPr>
        <sz val="12"/>
        <color theme="1"/>
        <rFont val="Times New Roman"/>
      </rPr>
      <t>Cesta básica</t>
    </r>
    <r>
      <rPr>
        <sz val="12"/>
        <color rgb="FFFF0000"/>
        <rFont val="Times New Roman"/>
      </rPr>
      <t xml:space="preserve">  (R$ 94,17 - CCT 2021/2021, cláusula 11ª)</t>
    </r>
  </si>
  <si>
    <r>
      <rPr>
        <sz val="12"/>
        <color theme="1"/>
        <rFont val="Times New Roman"/>
      </rPr>
      <t xml:space="preserve">Assistência Médica e Familiar </t>
    </r>
    <r>
      <rPr>
        <sz val="12"/>
        <color rgb="FFFF0000"/>
        <rFont val="Times New Roman"/>
      </rPr>
      <t>(R$ 73,89 - CCT 2021/2021, cláusula 13ª)</t>
    </r>
  </si>
  <si>
    <r>
      <rPr>
        <sz val="12"/>
        <color theme="1"/>
        <rFont val="Times New Roman"/>
      </rPr>
      <t xml:space="preserve">Auxílio funeral </t>
    </r>
    <r>
      <rPr>
        <sz val="12"/>
        <color rgb="FFFF0000"/>
        <rFont val="Times New Roman"/>
      </rPr>
      <t>(CCT 2021/2021, cláusula 14ª)</t>
    </r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</si>
  <si>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</si>
  <si>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</si>
  <si>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</si>
  <si>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</si>
  <si>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</si>
  <si>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</si>
  <si>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</si>
  <si>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</si>
  <si>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</si>
  <si>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</si>
  <si>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</si>
  <si>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</si>
  <si>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Substituto nas Ausências Legais</t>
  </si>
  <si>
    <t>4.1</t>
  </si>
  <si>
    <t>Substituto nas Ausências Legais</t>
  </si>
  <si>
    <t>Férias</t>
  </si>
  <si>
    <t>Ausências por doença</t>
  </si>
  <si>
    <t>Licença-Paternidade</t>
  </si>
  <si>
    <t>Ausência por acidente de trabalho</t>
  </si>
  <si>
    <t>Ausências Legais</t>
  </si>
  <si>
    <t>Incidência dos encargos do submódulo 2.2 sobre o custo de reposição do profissional ausente</t>
  </si>
  <si>
    <t>Submódulo 4.2 - Substituto na Intrajornada</t>
  </si>
  <si>
    <t>4.2</t>
  </si>
  <si>
    <t>Substituto na Intrajornada</t>
  </si>
  <si>
    <t>Intervalo para repouso e alimentação</t>
  </si>
  <si>
    <t>Quadro-Resumo do Módulo 4 - Custo de Reposição do Profissional Ausente</t>
  </si>
  <si>
    <t>Custo de Reposição do Profissional Ausente</t>
  </si>
  <si>
    <t>Intrajornada</t>
  </si>
  <si>
    <t>Módulo 5 - Insumos Diversos</t>
  </si>
  <si>
    <t>Insumos Diversos</t>
  </si>
  <si>
    <t>Uniformes</t>
  </si>
  <si>
    <t>Materiais / Ferramentas</t>
  </si>
  <si>
    <t>Equipamentos</t>
  </si>
  <si>
    <t>EPI's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</si>
  <si>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</si>
  <si>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</si>
  <si>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</si>
  <si>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</si>
  <si>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</si>
  <si>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</si>
  <si>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</si>
  <si>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</si>
  <si>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</si>
  <si>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</si>
  <si>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QUADRO-RESUMO DO CUSTO POR EMPREGADO</t>
  </si>
  <si>
    <t>Mão de obra vinculada à execução contratual (valor por empregado)</t>
  </si>
  <si>
    <t>Subtotal (A+ B +C+ D+E)</t>
  </si>
  <si>
    <t>Módulo 6 – Custos Indiretos, Tributos e Lucro</t>
  </si>
  <si>
    <t>Previsão de Diárias, Horas-extras e Vale-lanches</t>
  </si>
  <si>
    <t xml:space="preserve">Valor Total mensal por Empregado </t>
  </si>
  <si>
    <t>Valor Total por Empregado por Ano</t>
  </si>
  <si>
    <t>Valor Total de 2 Empregados por Mês</t>
  </si>
  <si>
    <t>Valor Total de 2 Empregados por Ano</t>
  </si>
  <si>
    <t>A adoção de metodologia de cálculo diversa da constante na planilha deverá ser devidamente acompanhada de memória de cálculo com as devidas fundamentações</t>
  </si>
  <si>
    <t>DESCRITIVO DOS MÓDULOS</t>
  </si>
  <si>
    <t>POSTO DE JARDINEIRO</t>
  </si>
  <si>
    <t>MEMÓRIA</t>
  </si>
  <si>
    <t>Salário-Base</t>
  </si>
  <si>
    <t>Cláusula 3º da CCT 2019/2020</t>
  </si>
  <si>
    <t>Alíquota</t>
  </si>
  <si>
    <t>1/12 x 100</t>
  </si>
  <si>
    <t xml:space="preserve">(1/11 x 100) + {(1/3)/11}  </t>
  </si>
  <si>
    <t>(8,33% + 12,10%) x 36,8% = 7,52%. (No entanto, o Anexo XII da IN 05/2017 indica 7,82% para retenção na conta vinculada)</t>
  </si>
  <si>
    <t>(art. 22, inciso I da Lei 8.212/91)</t>
  </si>
  <si>
    <t>(art. 15 da Lei 9.424/96; art. 2º do Dec. 3.142/99; e art. 212, § 5º da CF)</t>
  </si>
  <si>
    <t>(art. 22, inciso II da Lei 8.212/91 e art. 10 da Lei 10.666/03)</t>
  </si>
  <si>
    <t>(art. 30 da Lei 8.036/90)</t>
  </si>
  <si>
    <t>(art. 30 do Decreto Lei 1.146/70)</t>
  </si>
  <si>
    <t>(Lei 8.029/90)</t>
  </si>
  <si>
    <t>(art. 1° e 2 do Decreto-Lei 1.146/70)</t>
  </si>
  <si>
    <t>(art. 15 da Lei 8.030/90)</t>
  </si>
  <si>
    <t>As cidades de Sobral, Tianguá, Ubajara e Umirim não têm tarifa de transporte público regulamentada</t>
  </si>
  <si>
    <t>Auxílio-Refeição/Alimentação</t>
  </si>
  <si>
    <t>R$ 21,00 x 22 dias úteis – 1%</t>
  </si>
  <si>
    <t>Cesta básica</t>
  </si>
  <si>
    <t>Cláusula 6ª do termo aditivo da CCT – 2021</t>
  </si>
  <si>
    <t>Assistência Médica e Familiar</t>
  </si>
  <si>
    <t>R$ 73,89 / 2 = 36,95. Cláusula 8ª da CCT</t>
  </si>
  <si>
    <t>Seguro de vida, invalidez e funeral</t>
  </si>
  <si>
    <t>3 x a remuneração x a incidência (0,000095) / 12 meses</t>
  </si>
  <si>
    <t>-</t>
  </si>
  <si>
    <t xml:space="preserve">5,55% x 1/12 - Acórdão n. 11186/2017-Plenário - TCU </t>
  </si>
  <si>
    <t>(0,42 x 8%)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</si>
  <si>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</si>
  <si>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t>{(7/30/12) x 100} = 1,94% - Acórdãos n. 1904/2007 -Plenário, n. 3006/2010 do TCU (Após o 1º  ano do contrato, o percentual desse item será alterado para 0,194%, em aditivo de prorrogação, conforme Acórdão nº 1.186/2017 do TCU)</t>
  </si>
  <si>
    <t>Tendo em vista que o APT tem natureza remuneratória, há incidência dos Encargos Previdenciários e FGTS. (1,94 x 36,8%)</t>
  </si>
  <si>
    <t>Já está incluso nas férias do Posto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</si>
  <si>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</si>
  <si>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</si>
  <si>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</si>
  <si>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[(1/30)/12] x 100 – Média de dias de ausência por ano, dividido por dias do mês, dividido por meses do ano. Acórdão 6771/2009-TCU-Primeira Câmara</t>
  </si>
  <si>
    <t>Somatório dos custos de reposição do profissional ausente, vezes 36,80% (Submódulo 2.2 - Encargos Previdenciários (GPS), Fundo de Garantia por Tempo de Serviço (FGTS) e outras contribuições)</t>
  </si>
  <si>
    <r>
      <rPr>
        <sz val="12"/>
        <color theme="1"/>
        <rFont val="Times New Roman"/>
      </rPr>
      <t xml:space="preserve">Vide Planilha Motorista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</si>
  <si>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t>Custo passível de variação - Percentual retirado do Caderno de Logística de Limpeza e Conservação</t>
  </si>
  <si>
    <t>Tributos Federais: (PIS) + (COFINS)  +  Tributos Municipais: (ISSQN), respectivamente: 0,65% + 3% + 5%</t>
  </si>
  <si>
    <t>MOTORISTA</t>
  </si>
  <si>
    <t>UNIFORME</t>
  </si>
  <si>
    <t>Item</t>
  </si>
  <si>
    <t>ESPECIFICAÇÃO</t>
  </si>
  <si>
    <t>UNIDADE DE FORNECIMENTO</t>
  </si>
  <si>
    <t xml:space="preserve">QUANTIDADE ANUAL ESTIMADA
</t>
  </si>
  <si>
    <t xml:space="preserve">VALOR UNITÁRIO
</t>
  </si>
  <si>
    <t xml:space="preserve">VALOR TOTAL
</t>
  </si>
  <si>
    <t>VIDA ÚTIL (meses)</t>
  </si>
  <si>
    <t>CUSTO TOTAL</t>
  </si>
  <si>
    <t>01</t>
  </si>
  <si>
    <t>Calça comprida social cor preta ou azul marinho</t>
  </si>
  <si>
    <t>Unidade</t>
  </si>
  <si>
    <t>02</t>
  </si>
  <si>
    <t>Camisa social manga curta, cor branca ou azul claro</t>
  </si>
  <si>
    <t>unidade</t>
  </si>
  <si>
    <t>03</t>
  </si>
  <si>
    <t>Cinto social m couro, cor preta</t>
  </si>
  <si>
    <t>04</t>
  </si>
  <si>
    <t>Sapato social, cor preta</t>
  </si>
  <si>
    <t>Par</t>
  </si>
  <si>
    <t>05</t>
  </si>
  <si>
    <t>Par de meias social, cor preta ou azul marinho</t>
  </si>
  <si>
    <t>06</t>
  </si>
  <si>
    <t>Crachá de identificação com Foto em PVC acompanhado de cordão</t>
  </si>
  <si>
    <t>Total por mês</t>
  </si>
  <si>
    <t>PLANILHA DE COMPOSIÇÃO DE HORAS EXTRAS</t>
  </si>
  <si>
    <t>PLANILHA DE COMPOSIÇÃO DE DIÁRIAS</t>
  </si>
  <si>
    <t>Hora Normal R$ - 7,21</t>
  </si>
  <si>
    <t>Valor hora extra 75% R$</t>
  </si>
  <si>
    <t>Valor hora extra 100% (dia não útil) R$</t>
  </si>
  <si>
    <t>Valor hora extra noturna (75%) R$</t>
  </si>
  <si>
    <t>Valor hora extra noturna 100% (dia não útil) R$</t>
  </si>
  <si>
    <t>Diária-Deslocamentos</t>
  </si>
  <si>
    <t>Valor da Diária dentro do Ceará (R$ 102,13)</t>
  </si>
  <si>
    <t>Valor da Diária - Deslocamento Interestaduais (R$ 102,13 + 20% = R$ 122,55</t>
  </si>
  <si>
    <t>Hora noturna R$ (20%) - 8,65</t>
  </si>
  <si>
    <t>Diária</t>
  </si>
  <si>
    <t>Hora Extra</t>
  </si>
  <si>
    <t>CITL</t>
  </si>
  <si>
    <t>Encargos Sociais (Sub módulo 2.2)</t>
  </si>
  <si>
    <t>CILT</t>
  </si>
  <si>
    <r>
      <rPr>
        <b/>
        <i/>
        <sz val="12"/>
        <color theme="1"/>
        <rFont val="Times New Roman"/>
      </rPr>
      <t>Campus</t>
    </r>
    <r>
      <rPr>
        <b/>
        <sz val="12"/>
        <color theme="1"/>
        <rFont val="Times New Roman"/>
      </rPr>
      <t xml:space="preserve"> Ubajara</t>
    </r>
  </si>
  <si>
    <r>
      <rPr>
        <b/>
        <i/>
        <sz val="12"/>
        <color theme="1"/>
        <rFont val="Times New Roman"/>
      </rPr>
      <t>Campus</t>
    </r>
    <r>
      <rPr>
        <b/>
        <sz val="12"/>
        <color theme="1"/>
        <rFont val="Times New Roman"/>
      </rPr>
      <t xml:space="preserve"> Ubajara</t>
    </r>
  </si>
  <si>
    <t>Horas extras</t>
  </si>
  <si>
    <t>Qtd. Anual</t>
  </si>
  <si>
    <t>Valor total anual</t>
  </si>
  <si>
    <t>Diárias</t>
  </si>
  <si>
    <t>Horas extras anuais (75%)</t>
  </si>
  <si>
    <t>Dentro do Ceará</t>
  </si>
  <si>
    <t>Horas extras anuais (100%)</t>
  </si>
  <si>
    <t>Interestadual</t>
  </si>
  <si>
    <t>Horas extras anuais (noturnas 75%)</t>
  </si>
  <si>
    <t>Total anual</t>
  </si>
  <si>
    <t>Horas extras anuais (noturnas 100%)</t>
  </si>
  <si>
    <t>Total mensal</t>
  </si>
  <si>
    <t>Total mensal por posto</t>
  </si>
  <si>
    <r>
      <rPr>
        <b/>
        <i/>
        <sz val="12"/>
        <color theme="1"/>
        <rFont val="Times New Roman"/>
      </rPr>
      <t>Campus</t>
    </r>
    <r>
      <rPr>
        <b/>
        <sz val="12"/>
        <color theme="1"/>
        <rFont val="Times New Roman"/>
      </rPr>
      <t xml:space="preserve"> Ubajara</t>
    </r>
  </si>
  <si>
    <t>Valor vale lanche</t>
  </si>
  <si>
    <t>Qtd. Mensal por posto</t>
  </si>
  <si>
    <t>Diárias, horas extras e vale lanches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</si>
</sst>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[$R$-416]\ #,##0.00;[Red]\-[$R$-416]\ #,##0.00"/>
  </numFmts>
  <fonts count="30" x14ac:knownFonts="1">
    <font>
      <sz val="11"/>
      <color theme="1"/>
      <name val="Arial"/>
    </font>
    <font>
      <b/>
      <sz val="11"/>
      <color theme="1"/>
      <name val="Calibri"/>
    </font>
    <font>
      <sz val="12"/>
      <color rgb="FFFF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b/>
      <u/>
      <sz val="13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Arial"/>
    </font>
    <font>
      <b/>
      <sz val="10"/>
      <color rgb="FF000000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rgb="FF000000"/>
      <name val="Arial"/>
    </font>
    <font>
      <b/>
      <sz val="18"/>
      <color theme="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rgb="FFFF0000"/>
      <name val="Times New Roman"/>
    </font>
    <font>
      <b/>
      <sz val="12"/>
      <name val="Times New Roman"/>
    </font>
    <font>
      <b/>
      <sz val="16"/>
      <color rgb="FFFF0000"/>
      <name val="Times New Roman"/>
    </font>
    <font>
      <sz val="12"/>
      <color rgb="FF000000"/>
      <name val="Times New Roman"/>
    </font>
    <font>
      <b/>
      <sz val="10"/>
      <color theme="1"/>
      <name val="Arial"/>
    </font>
    <font>
      <b/>
      <sz val="10"/>
      <color theme="1"/>
      <name val="Calibri"/>
    </font>
    <font>
      <b/>
      <sz val="12"/>
      <color rgb="FF00000A"/>
      <name val="Times New Roman"/>
    </font>
    <font>
      <sz val="12"/>
      <color rgb="FF00000A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2"/>
      <color theme="1"/>
      <name val="Times New Roman"/>
    </font>
    <font>
      <b/>
      <i/>
      <sz val="12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</fills>
  <borders count="71">
    <border>
      <left/>
      <right/>
      <top/>
      <bottom/>
      <diagonal/>
    </border>
    <border>
      <left/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1"/>
      </left>
      <right/>
      <top style="thick">
        <color rgb="FF000001"/>
      </top>
      <bottom style="thick">
        <color rgb="FF000001"/>
      </bottom>
      <diagonal/>
    </border>
    <border>
      <left/>
      <right/>
      <top style="thick">
        <color rgb="FF000001"/>
      </top>
      <bottom style="thick">
        <color rgb="FF000001"/>
      </bottom>
      <diagonal/>
    </border>
    <border>
      <left/>
      <right style="thick">
        <color rgb="FF000001"/>
      </right>
      <top style="thick">
        <color rgb="FF000001"/>
      </top>
      <bottom style="thick">
        <color rgb="FF000001"/>
      </bottom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medium">
        <color rgb="FFCCCCCC"/>
      </bottom>
      <diagonal/>
    </border>
    <border>
      <left style="thick">
        <color rgb="FF000001"/>
      </left>
      <right style="thick">
        <color rgb="FF000001"/>
      </right>
      <top style="thick">
        <color rgb="FF000001"/>
      </top>
      <bottom/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medium">
        <color rgb="FFCCCCCC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thick">
        <color rgb="FF000000"/>
      </bottom>
      <diagonal/>
    </border>
    <border>
      <left style="thick">
        <color rgb="FF000001"/>
      </left>
      <right style="thick">
        <color rgb="FF000001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3" fillId="0" borderId="0" xfId="0" applyFont="1"/>
    <xf numFmtId="0" fontId="6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16" fillId="0" borderId="2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64" fontId="17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right" vertical="center" wrapText="1"/>
    </xf>
    <xf numFmtId="164" fontId="16" fillId="0" borderId="35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6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10" fontId="15" fillId="0" borderId="40" xfId="0" applyNumberFormat="1" applyFont="1" applyBorder="1" applyAlignment="1">
      <alignment horizontal="center" vertical="center" wrapText="1"/>
    </xf>
    <xf numFmtId="0" fontId="18" fillId="0" borderId="0" xfId="0" applyFont="1"/>
    <xf numFmtId="165" fontId="15" fillId="0" borderId="0" xfId="0" applyNumberFormat="1" applyFont="1"/>
    <xf numFmtId="164" fontId="16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center" vertical="center" wrapText="1"/>
    </xf>
    <xf numFmtId="0" fontId="15" fillId="6" borderId="43" xfId="0" applyFont="1" applyFill="1" applyBorder="1"/>
    <xf numFmtId="164" fontId="16" fillId="0" borderId="35" xfId="0" applyNumberFormat="1" applyFont="1" applyBorder="1" applyAlignment="1">
      <alignment horizontal="center" vertical="center" wrapText="1"/>
    </xf>
    <xf numFmtId="0" fontId="15" fillId="6" borderId="40" xfId="0" applyFont="1" applyFill="1" applyBorder="1" applyAlignment="1">
      <alignment vertical="center" wrapText="1"/>
    </xf>
    <xf numFmtId="10" fontId="15" fillId="6" borderId="40" xfId="0" applyNumberFormat="1" applyFont="1" applyFill="1" applyBorder="1" applyAlignment="1">
      <alignment horizontal="center" vertical="center" wrapText="1"/>
    </xf>
    <xf numFmtId="10" fontId="16" fillId="0" borderId="4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4" fontId="15" fillId="6" borderId="31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6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165" fontId="15" fillId="0" borderId="31" xfId="0" applyNumberFormat="1" applyFont="1" applyBorder="1" applyAlignment="1">
      <alignment horizontal="right" vertical="center" wrapText="1"/>
    </xf>
    <xf numFmtId="0" fontId="15" fillId="0" borderId="40" xfId="0" applyFont="1" applyBorder="1" applyAlignment="1">
      <alignment horizontal="left" vertical="center" wrapText="1"/>
    </xf>
    <xf numFmtId="10" fontId="15" fillId="6" borderId="43" xfId="0" applyNumberFormat="1" applyFont="1" applyFill="1" applyBorder="1" applyAlignment="1">
      <alignment horizontal="center"/>
    </xf>
    <xf numFmtId="0" fontId="16" fillId="0" borderId="27" xfId="0" applyFont="1" applyBorder="1" applyAlignment="1">
      <alignment horizontal="right" vertical="center" wrapText="1"/>
    </xf>
    <xf numFmtId="9" fontId="15" fillId="0" borderId="40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right" vertical="center" wrapText="1"/>
    </xf>
    <xf numFmtId="164" fontId="15" fillId="6" borderId="31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65" fontId="15" fillId="0" borderId="48" xfId="0" applyNumberFormat="1" applyFont="1" applyBorder="1" applyAlignment="1">
      <alignment horizontal="right" vertical="center" wrapText="1"/>
    </xf>
    <xf numFmtId="0" fontId="19" fillId="0" borderId="28" xfId="0" applyFont="1" applyBorder="1" applyAlignment="1">
      <alignment horizontal="center" vertical="center" wrapText="1"/>
    </xf>
    <xf numFmtId="164" fontId="16" fillId="7" borderId="49" xfId="0" applyNumberFormat="1" applyFont="1" applyFill="1" applyBorder="1" applyAlignment="1">
      <alignment horizontal="right" vertical="center" wrapText="1"/>
    </xf>
    <xf numFmtId="164" fontId="16" fillId="8" borderId="49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4" fontId="15" fillId="0" borderId="40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left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164" fontId="15" fillId="0" borderId="35" xfId="0" applyNumberFormat="1" applyFont="1" applyBorder="1" applyAlignment="1">
      <alignment horizontal="right" vertical="center" wrapText="1"/>
    </xf>
    <xf numFmtId="10" fontId="15" fillId="0" borderId="44" xfId="0" applyNumberFormat="1" applyFont="1" applyBorder="1" applyAlignment="1">
      <alignment horizontal="center" vertical="center" wrapText="1"/>
    </xf>
    <xf numFmtId="164" fontId="15" fillId="0" borderId="35" xfId="0" applyNumberFormat="1" applyFont="1" applyBorder="1" applyAlignment="1">
      <alignment horizontal="left" vertical="center" wrapText="1"/>
    </xf>
    <xf numFmtId="0" fontId="16" fillId="0" borderId="51" xfId="0" applyFont="1" applyBorder="1" applyAlignment="1">
      <alignment vertical="center" wrapText="1"/>
    </xf>
    <xf numFmtId="164" fontId="15" fillId="0" borderId="40" xfId="0" applyNumberFormat="1" applyFont="1" applyBorder="1" applyAlignment="1">
      <alignment vertical="center" wrapText="1"/>
    </xf>
    <xf numFmtId="164" fontId="15" fillId="6" borderId="31" xfId="0" applyNumberFormat="1" applyFont="1" applyFill="1" applyBorder="1" applyAlignment="1">
      <alignment horizontal="left" vertical="center" wrapText="1"/>
    </xf>
    <xf numFmtId="164" fontId="15" fillId="6" borderId="40" xfId="0" applyNumberFormat="1" applyFont="1" applyFill="1" applyBorder="1" applyAlignment="1">
      <alignment vertical="center" wrapText="1"/>
    </xf>
    <xf numFmtId="0" fontId="15" fillId="6" borderId="44" xfId="0" applyFont="1" applyFill="1" applyBorder="1" applyAlignment="1">
      <alignment vertical="center" wrapText="1"/>
    </xf>
    <xf numFmtId="164" fontId="15" fillId="0" borderId="44" xfId="0" applyNumberFormat="1" applyFont="1" applyBorder="1" applyAlignment="1">
      <alignment vertical="center" wrapText="1"/>
    </xf>
    <xf numFmtId="164" fontId="15" fillId="6" borderId="35" xfId="0" applyNumberFormat="1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164" fontId="15" fillId="6" borderId="35" xfId="0" applyNumberFormat="1" applyFont="1" applyFill="1" applyBorder="1" applyAlignment="1">
      <alignment horizontal="center" vertical="center" wrapText="1"/>
    </xf>
    <xf numFmtId="10" fontId="15" fillId="6" borderId="4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9" borderId="50" xfId="0" applyFont="1" applyFill="1" applyBorder="1" applyAlignment="1">
      <alignment vertical="center"/>
    </xf>
    <xf numFmtId="0" fontId="23" fillId="9" borderId="51" xfId="0" applyFont="1" applyFill="1" applyBorder="1" applyAlignment="1">
      <alignment horizontal="center" vertical="center" wrapText="1"/>
    </xf>
    <xf numFmtId="0" fontId="23" fillId="9" borderId="52" xfId="0" applyFont="1" applyFill="1" applyBorder="1" applyAlignment="1">
      <alignment horizontal="center" vertical="center" wrapText="1"/>
    </xf>
    <xf numFmtId="0" fontId="7" fillId="0" borderId="28" xfId="0" quotePrefix="1" applyFont="1" applyBorder="1" applyAlignment="1">
      <alignment horizontal="center" vertical="center"/>
    </xf>
    <xf numFmtId="4" fontId="11" fillId="0" borderId="40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right" vertical="center"/>
    </xf>
    <xf numFmtId="165" fontId="7" fillId="0" borderId="31" xfId="0" applyNumberFormat="1" applyFont="1" applyBorder="1" applyAlignment="1">
      <alignment horizontal="center" vertical="center"/>
    </xf>
    <xf numFmtId="166" fontId="23" fillId="9" borderId="35" xfId="0" applyNumberFormat="1" applyFont="1" applyFill="1" applyBorder="1" applyAlignment="1">
      <alignment vertical="center"/>
    </xf>
    <xf numFmtId="0" fontId="24" fillId="9" borderId="60" xfId="0" applyFont="1" applyFill="1" applyBorder="1" applyAlignment="1">
      <alignment vertical="top" wrapText="1"/>
    </xf>
    <xf numFmtId="0" fontId="24" fillId="9" borderId="62" xfId="0" applyFont="1" applyFill="1" applyBorder="1" applyAlignment="1">
      <alignment horizontal="center" vertical="top" wrapText="1"/>
    </xf>
    <xf numFmtId="0" fontId="24" fillId="9" borderId="63" xfId="0" applyFont="1" applyFill="1" applyBorder="1" applyAlignment="1">
      <alignment horizontal="center" vertical="top" wrapText="1"/>
    </xf>
    <xf numFmtId="0" fontId="24" fillId="9" borderId="64" xfId="0" applyFont="1" applyFill="1" applyBorder="1" applyAlignment="1">
      <alignment vertical="top" wrapText="1"/>
    </xf>
    <xf numFmtId="0" fontId="24" fillId="10" borderId="62" xfId="0" applyFont="1" applyFill="1" applyBorder="1" applyAlignment="1">
      <alignment vertical="top" wrapText="1"/>
    </xf>
    <xf numFmtId="0" fontId="15" fillId="10" borderId="63" xfId="0" applyFont="1" applyFill="1" applyBorder="1" applyAlignment="1">
      <alignment vertical="top" wrapText="1"/>
    </xf>
    <xf numFmtId="0" fontId="25" fillId="10" borderId="63" xfId="0" applyFont="1" applyFill="1" applyBorder="1" applyAlignment="1">
      <alignment horizontal="right" vertical="top" wrapText="1"/>
    </xf>
    <xf numFmtId="0" fontId="24" fillId="10" borderId="66" xfId="0" applyFont="1" applyFill="1" applyBorder="1" applyAlignment="1">
      <alignment vertical="top" wrapText="1"/>
    </xf>
    <xf numFmtId="0" fontId="15" fillId="10" borderId="63" xfId="0" applyFont="1" applyFill="1" applyBorder="1" applyAlignment="1">
      <alignment horizontal="center" vertical="top" wrapText="1"/>
    </xf>
    <xf numFmtId="0" fontId="24" fillId="10" borderId="63" xfId="0" applyFont="1" applyFill="1" applyBorder="1" applyAlignment="1">
      <alignment horizontal="right" vertical="top" wrapText="1"/>
    </xf>
    <xf numFmtId="0" fontId="24" fillId="10" borderId="63" xfId="0" applyFont="1" applyFill="1" applyBorder="1" applyAlignment="1">
      <alignment horizontal="right" wrapText="1"/>
    </xf>
    <xf numFmtId="0" fontId="16" fillId="10" borderId="63" xfId="0" applyFont="1" applyFill="1" applyBorder="1" applyAlignment="1">
      <alignment horizontal="right" vertical="top" wrapText="1"/>
    </xf>
    <xf numFmtId="2" fontId="16" fillId="10" borderId="67" xfId="0" applyNumberFormat="1" applyFont="1" applyFill="1" applyBorder="1" applyAlignment="1">
      <alignment horizontal="right" vertical="top" wrapText="1"/>
    </xf>
    <xf numFmtId="10" fontId="25" fillId="10" borderId="63" xfId="0" applyNumberFormat="1" applyFont="1" applyFill="1" applyBorder="1" applyAlignment="1">
      <alignment horizontal="right" vertical="top" wrapText="1"/>
    </xf>
    <xf numFmtId="2" fontId="25" fillId="10" borderId="63" xfId="0" applyNumberFormat="1" applyFont="1" applyFill="1" applyBorder="1" applyAlignment="1">
      <alignment horizontal="right" vertical="top" wrapText="1"/>
    </xf>
    <xf numFmtId="10" fontId="15" fillId="10" borderId="63" xfId="0" applyNumberFormat="1" applyFont="1" applyFill="1" applyBorder="1" applyAlignment="1">
      <alignment horizontal="center" vertical="top" wrapText="1"/>
    </xf>
    <xf numFmtId="2" fontId="24" fillId="10" borderId="63" xfId="0" applyNumberFormat="1" applyFont="1" applyFill="1" applyBorder="1" applyAlignment="1">
      <alignment horizontal="right" vertical="top" wrapText="1"/>
    </xf>
    <xf numFmtId="10" fontId="25" fillId="10" borderId="63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6" fillId="0" borderId="40" xfId="0" applyFont="1" applyBorder="1" applyAlignment="1">
      <alignment horizontal="center"/>
    </xf>
    <xf numFmtId="0" fontId="15" fillId="0" borderId="40" xfId="0" applyFont="1" applyBorder="1"/>
    <xf numFmtId="0" fontId="6" fillId="0" borderId="40" xfId="0" applyFont="1" applyBorder="1"/>
    <xf numFmtId="0" fontId="15" fillId="0" borderId="40" xfId="0" applyFont="1" applyBorder="1" applyAlignment="1">
      <alignment horizontal="center"/>
    </xf>
    <xf numFmtId="165" fontId="6" fillId="0" borderId="40" xfId="0" applyNumberFormat="1" applyFont="1" applyBorder="1"/>
    <xf numFmtId="2" fontId="6" fillId="0" borderId="40" xfId="0" applyNumberFormat="1" applyFont="1" applyBorder="1"/>
    <xf numFmtId="0" fontId="16" fillId="7" borderId="40" xfId="0" applyFont="1" applyFill="1" applyBorder="1"/>
    <xf numFmtId="0" fontId="1" fillId="7" borderId="40" xfId="0" applyFont="1" applyFill="1" applyBorder="1"/>
    <xf numFmtId="165" fontId="1" fillId="7" borderId="40" xfId="0" applyNumberFormat="1" applyFont="1" applyFill="1" applyBorder="1"/>
    <xf numFmtId="0" fontId="16" fillId="7" borderId="68" xfId="0" applyFont="1" applyFill="1" applyBorder="1"/>
    <xf numFmtId="0" fontId="16" fillId="7" borderId="68" xfId="0" applyFont="1" applyFill="1" applyBorder="1" applyAlignment="1">
      <alignment horizontal="center"/>
    </xf>
    <xf numFmtId="0" fontId="24" fillId="0" borderId="40" xfId="0" applyFont="1" applyBorder="1" applyAlignment="1">
      <alignment horizontal="center" vertical="top" wrapText="1"/>
    </xf>
    <xf numFmtId="165" fontId="24" fillId="7" borderId="40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25" fillId="0" borderId="0" xfId="0" applyFont="1" applyAlignment="1">
      <alignment horizontal="right" vertical="top" wrapText="1"/>
    </xf>
    <xf numFmtId="10" fontId="25" fillId="0" borderId="0" xfId="0" applyNumberFormat="1" applyFont="1" applyAlignment="1">
      <alignment horizontal="center" vertical="top" wrapText="1"/>
    </xf>
    <xf numFmtId="0" fontId="24" fillId="0" borderId="0" xfId="0" applyFont="1" applyAlignment="1">
      <alignment horizontal="right" vertical="top" wrapText="1"/>
    </xf>
    <xf numFmtId="0" fontId="1" fillId="7" borderId="69" xfId="0" applyFont="1" applyFill="1" applyBorder="1"/>
    <xf numFmtId="165" fontId="1" fillId="7" borderId="7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3" borderId="4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32" xfId="0" applyFont="1" applyBorder="1" applyAlignment="1">
      <alignment horizontal="center" vertical="center" wrapText="1"/>
    </xf>
    <xf numFmtId="0" fontId="9" fillId="0" borderId="34" xfId="0" applyFont="1" applyBorder="1"/>
    <xf numFmtId="0" fontId="15" fillId="0" borderId="0" xfId="0" applyFont="1" applyAlignment="1">
      <alignment horizontal="center"/>
    </xf>
    <xf numFmtId="0" fontId="16" fillId="5" borderId="21" xfId="0" applyFont="1" applyFill="1" applyBorder="1" applyAlignment="1">
      <alignment horizontal="center" vertical="center"/>
    </xf>
    <xf numFmtId="0" fontId="9" fillId="0" borderId="22" xfId="0" applyFont="1" applyBorder="1"/>
    <xf numFmtId="0" fontId="9" fillId="0" borderId="23" xfId="0" applyFont="1" applyBorder="1"/>
    <xf numFmtId="0" fontId="16" fillId="0" borderId="25" xfId="0" applyFont="1" applyBorder="1" applyAlignment="1">
      <alignment horizontal="center" vertical="center" wrapText="1"/>
    </xf>
    <xf numFmtId="0" fontId="9" fillId="0" borderId="26" xfId="0" applyFont="1" applyBorder="1"/>
    <xf numFmtId="0" fontId="15" fillId="0" borderId="29" xfId="0" applyFont="1" applyBorder="1" applyAlignment="1">
      <alignment horizontal="left" vertical="center" wrapText="1"/>
    </xf>
    <xf numFmtId="0" fontId="9" fillId="0" borderId="30" xfId="0" applyFont="1" applyBorder="1"/>
    <xf numFmtId="0" fontId="9" fillId="0" borderId="33" xfId="0" applyFont="1" applyBorder="1"/>
    <xf numFmtId="0" fontId="16" fillId="3" borderId="21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14" fillId="4" borderId="16" xfId="0" applyFont="1" applyFill="1" applyBorder="1" applyAlignment="1">
      <alignment horizontal="center"/>
    </xf>
    <xf numFmtId="0" fontId="9" fillId="0" borderId="17" xfId="0" applyFont="1" applyBorder="1"/>
    <xf numFmtId="0" fontId="16" fillId="0" borderId="18" xfId="0" applyFont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16" fillId="5" borderId="36" xfId="0" applyFont="1" applyFill="1" applyBorder="1" applyAlignment="1">
      <alignment horizontal="center" vertical="center"/>
    </xf>
    <xf numFmtId="0" fontId="9" fillId="0" borderId="37" xfId="0" applyFont="1" applyBorder="1"/>
    <xf numFmtId="0" fontId="9" fillId="0" borderId="38" xfId="0" applyFont="1" applyBorder="1"/>
    <xf numFmtId="0" fontId="16" fillId="0" borderId="41" xfId="0" applyFont="1" applyBorder="1" applyAlignment="1">
      <alignment horizontal="center" vertical="center" wrapText="1"/>
    </xf>
    <xf numFmtId="0" fontId="9" fillId="0" borderId="42" xfId="0" applyFont="1" applyBorder="1"/>
    <xf numFmtId="0" fontId="16" fillId="5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left" vertical="center" wrapText="1"/>
    </xf>
    <xf numFmtId="0" fontId="9" fillId="0" borderId="47" xfId="0" applyFont="1" applyBorder="1"/>
    <xf numFmtId="0" fontId="16" fillId="7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wrapText="1"/>
    </xf>
    <xf numFmtId="0" fontId="16" fillId="5" borderId="1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23" fillId="9" borderId="32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9" borderId="54" xfId="0" applyFont="1" applyFill="1" applyBorder="1" applyAlignment="1">
      <alignment horizontal="center" vertical="center" wrapText="1"/>
    </xf>
    <xf numFmtId="0" fontId="9" fillId="0" borderId="55" xfId="0" applyFont="1" applyBorder="1"/>
    <xf numFmtId="0" fontId="9" fillId="0" borderId="56" xfId="0" applyFont="1" applyBorder="1"/>
    <xf numFmtId="0" fontId="24" fillId="9" borderId="57" xfId="0" applyFont="1" applyFill="1" applyBorder="1" applyAlignment="1">
      <alignment horizontal="center" vertical="top" wrapText="1"/>
    </xf>
    <xf numFmtId="0" fontId="9" fillId="0" borderId="58" xfId="0" applyFont="1" applyBorder="1"/>
    <xf numFmtId="0" fontId="9" fillId="0" borderId="59" xfId="0" applyFont="1" applyBorder="1"/>
    <xf numFmtId="0" fontId="24" fillId="9" borderId="61" xfId="0" applyFont="1" applyFill="1" applyBorder="1" applyAlignment="1">
      <alignment horizontal="center" vertical="top" wrapText="1"/>
    </xf>
    <xf numFmtId="0" fontId="9" fillId="0" borderId="65" xfId="0" applyFont="1" applyBorder="1"/>
    <xf numFmtId="165" fontId="15" fillId="0" borderId="29" xfId="0" applyNumberFormat="1" applyFont="1" applyBorder="1" applyAlignment="1">
      <alignment horizontal="center"/>
    </xf>
    <xf numFmtId="165" fontId="16" fillId="7" borderId="29" xfId="0" applyNumberFormat="1" applyFont="1" applyFill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24" fillId="0" borderId="29" xfId="0" applyFont="1" applyBorder="1" applyAlignment="1">
      <alignment horizontal="center" vertical="top" wrapText="1"/>
    </xf>
    <xf numFmtId="0" fontId="24" fillId="7" borderId="29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/>
    </xf>
    <xf numFmtId="10" fontId="21" fillId="0" borderId="3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workbookViewId="0"/>
  </sheetViews>
  <sheetFormatPr defaultColWidth="12.625" defaultRowHeight="15" customHeight="1" x14ac:dyDescent="0.2"/>
  <cols>
    <col min="1" max="1" width="7.625" customWidth="1"/>
    <col min="2" max="2" width="11.625" customWidth="1"/>
    <col min="3" max="3" width="24" customWidth="1"/>
    <col min="4" max="4" width="10.25" customWidth="1"/>
    <col min="5" max="5" width="10.5" customWidth="1"/>
    <col min="6" max="6" width="12.625" customWidth="1"/>
    <col min="7" max="7" width="14.75" customWidth="1"/>
    <col min="8" max="26" width="7.625" customWidth="1"/>
  </cols>
  <sheetData>
    <row r="1" spans="1:7" x14ac:dyDescent="0.25">
      <c r="C1" s="122" t="s">
        <v>0</v>
      </c>
      <c r="D1" s="123"/>
      <c r="E1" s="123"/>
    </row>
    <row r="2" spans="1:7" ht="15.75" x14ac:dyDescent="0.25">
      <c r="A2" s="124" t="s">
        <v>1</v>
      </c>
      <c r="B2" s="123"/>
      <c r="C2" s="123"/>
      <c r="D2" s="123"/>
      <c r="E2" s="123"/>
      <c r="F2" s="123"/>
      <c r="G2" s="123"/>
    </row>
    <row r="3" spans="1:7" x14ac:dyDescent="0.25">
      <c r="B3" s="1"/>
      <c r="C3" s="1"/>
      <c r="D3" s="1"/>
      <c r="E3" s="1"/>
    </row>
    <row r="4" spans="1:7" x14ac:dyDescent="0.2">
      <c r="A4" s="125"/>
      <c r="B4" s="123"/>
      <c r="C4" s="123"/>
      <c r="D4" s="123"/>
      <c r="E4" s="123"/>
      <c r="F4" s="123"/>
      <c r="G4" s="123"/>
    </row>
    <row r="5" spans="1:7" x14ac:dyDescent="0.2">
      <c r="A5" s="125"/>
      <c r="B5" s="123"/>
      <c r="C5" s="123"/>
      <c r="D5" s="123"/>
      <c r="E5" s="123"/>
      <c r="F5" s="123"/>
      <c r="G5" s="123"/>
    </row>
    <row r="6" spans="1:7" x14ac:dyDescent="0.2">
      <c r="A6" s="125"/>
      <c r="B6" s="123"/>
      <c r="C6" s="123"/>
      <c r="D6" s="123"/>
      <c r="E6" s="123"/>
      <c r="F6" s="123"/>
      <c r="G6" s="123"/>
    </row>
    <row r="8" spans="1:7" ht="17.25" x14ac:dyDescent="0.2">
      <c r="A8" s="126" t="s">
        <v>2</v>
      </c>
      <c r="B8" s="123"/>
      <c r="C8" s="123"/>
      <c r="D8" s="123"/>
      <c r="E8" s="123"/>
      <c r="F8" s="123"/>
      <c r="G8" s="123"/>
    </row>
    <row r="9" spans="1:7" x14ac:dyDescent="0.25">
      <c r="A9" s="127"/>
      <c r="B9" s="123"/>
      <c r="C9" s="123"/>
      <c r="D9" s="123"/>
      <c r="E9" s="123"/>
      <c r="F9" s="123"/>
      <c r="G9" s="123"/>
    </row>
    <row r="10" spans="1:7" ht="15.75" customHeight="1" x14ac:dyDescent="0.2">
      <c r="A10" s="128" t="s">
        <v>3</v>
      </c>
      <c r="B10" s="123"/>
      <c r="C10" s="123"/>
      <c r="D10" s="123"/>
      <c r="E10" s="123"/>
      <c r="F10" s="123"/>
      <c r="G10" s="123"/>
    </row>
    <row r="11" spans="1:7" x14ac:dyDescent="0.25">
      <c r="A11" s="127"/>
      <c r="B11" s="123"/>
      <c r="C11" s="123"/>
      <c r="D11" s="123"/>
      <c r="E11" s="123"/>
      <c r="F11" s="123"/>
      <c r="G11" s="123"/>
    </row>
    <row r="12" spans="1:7" ht="16.5" customHeight="1" x14ac:dyDescent="0.2">
      <c r="A12" s="129" t="s">
        <v>4</v>
      </c>
      <c r="B12" s="130"/>
      <c r="C12" s="130"/>
      <c r="D12" s="130"/>
      <c r="E12" s="130"/>
      <c r="F12" s="130"/>
      <c r="G12" s="131"/>
    </row>
    <row r="13" spans="1:7" ht="25.5" x14ac:dyDescent="0.2">
      <c r="A13" s="132" t="s">
        <v>5</v>
      </c>
      <c r="B13" s="132" t="s">
        <v>6</v>
      </c>
      <c r="C13" s="132" t="s">
        <v>7</v>
      </c>
      <c r="D13" s="3" t="s">
        <v>8</v>
      </c>
      <c r="E13" s="132" t="s">
        <v>9</v>
      </c>
      <c r="F13" s="3" t="s">
        <v>10</v>
      </c>
      <c r="G13" s="3" t="s">
        <v>11</v>
      </c>
    </row>
    <row r="14" spans="1:7" ht="14.25" x14ac:dyDescent="0.2">
      <c r="A14" s="133"/>
      <c r="B14" s="133"/>
      <c r="C14" s="133"/>
      <c r="D14" s="3" t="s">
        <v>12</v>
      </c>
      <c r="E14" s="133"/>
      <c r="F14" s="3"/>
      <c r="G14" s="3"/>
    </row>
    <row r="15" spans="1:7" x14ac:dyDescent="0.2">
      <c r="A15" s="134"/>
      <c r="B15" s="134"/>
      <c r="C15" s="134"/>
      <c r="D15" s="4"/>
      <c r="E15" s="134"/>
      <c r="F15" s="4"/>
      <c r="G15" s="5"/>
    </row>
    <row r="16" spans="1:7" ht="14.25" x14ac:dyDescent="0.2">
      <c r="A16" s="135"/>
      <c r="B16" s="135">
        <v>1</v>
      </c>
      <c r="C16" s="137" t="s">
        <v>13</v>
      </c>
      <c r="D16" s="135">
        <v>2</v>
      </c>
      <c r="E16" s="138" t="s">
        <v>14</v>
      </c>
      <c r="F16" s="139">
        <f>Motorista!D116</f>
        <v>76515.506742251746</v>
      </c>
      <c r="G16" s="139">
        <f>F16*D16</f>
        <v>153031.01348450349</v>
      </c>
    </row>
    <row r="17" spans="1:7" ht="14.25" x14ac:dyDescent="0.2">
      <c r="A17" s="136"/>
      <c r="B17" s="134"/>
      <c r="C17" s="134"/>
      <c r="D17" s="134"/>
      <c r="E17" s="134"/>
      <c r="F17" s="134"/>
      <c r="G17" s="134"/>
    </row>
    <row r="18" spans="1:7" ht="21.75" customHeight="1" x14ac:dyDescent="0.2">
      <c r="A18" s="143" t="s">
        <v>11</v>
      </c>
      <c r="B18" s="144"/>
      <c r="C18" s="144"/>
      <c r="D18" s="144"/>
      <c r="E18" s="144"/>
      <c r="F18" s="145"/>
      <c r="G18" s="6">
        <f>SUM(G16)</f>
        <v>153031.01348450349</v>
      </c>
    </row>
    <row r="19" spans="1:7" x14ac:dyDescent="0.25">
      <c r="A19" s="127"/>
      <c r="B19" s="123"/>
      <c r="C19" s="123"/>
      <c r="D19" s="123"/>
      <c r="E19" s="123"/>
      <c r="F19" s="123"/>
      <c r="G19" s="123"/>
    </row>
    <row r="20" spans="1:7" x14ac:dyDescent="0.2">
      <c r="A20" s="146" t="s">
        <v>15</v>
      </c>
      <c r="B20" s="123"/>
      <c r="C20" s="123"/>
      <c r="D20" s="123"/>
      <c r="E20" s="123"/>
      <c r="F20" s="123"/>
      <c r="G20" s="123"/>
    </row>
    <row r="21" spans="1:7" ht="15.75" customHeight="1" x14ac:dyDescent="0.2">
      <c r="A21" s="146" t="s">
        <v>16</v>
      </c>
      <c r="B21" s="123"/>
      <c r="C21" s="123"/>
      <c r="D21" s="123"/>
      <c r="E21" s="123"/>
      <c r="F21" s="123"/>
      <c r="G21" s="123"/>
    </row>
    <row r="22" spans="1:7" ht="15.75" customHeight="1" x14ac:dyDescent="0.2">
      <c r="A22" s="146" t="s">
        <v>17</v>
      </c>
      <c r="B22" s="123"/>
      <c r="C22" s="123"/>
      <c r="D22" s="123"/>
      <c r="E22" s="123"/>
      <c r="F22" s="123"/>
      <c r="G22" s="123"/>
    </row>
    <row r="23" spans="1:7" ht="15.75" customHeight="1" x14ac:dyDescent="0.25">
      <c r="A23" s="127"/>
      <c r="B23" s="123"/>
      <c r="C23" s="123"/>
      <c r="D23" s="123"/>
      <c r="E23" s="123"/>
      <c r="F23" s="123"/>
      <c r="G23" s="123"/>
    </row>
    <row r="24" spans="1:7" ht="15.75" customHeight="1" x14ac:dyDescent="0.2">
      <c r="A24" s="147"/>
      <c r="B24" s="123"/>
      <c r="C24" s="123"/>
      <c r="D24" s="123"/>
      <c r="E24" s="123"/>
      <c r="F24" s="123"/>
      <c r="G24" s="123"/>
    </row>
    <row r="25" spans="1:7" ht="15.75" customHeight="1" x14ac:dyDescent="0.25">
      <c r="A25" s="7"/>
      <c r="B25" s="7"/>
      <c r="C25" s="7"/>
      <c r="D25" s="7"/>
      <c r="E25" s="7"/>
      <c r="F25" s="7"/>
      <c r="G25" s="7"/>
    </row>
    <row r="26" spans="1:7" ht="15.75" customHeight="1" x14ac:dyDescent="0.25">
      <c r="B26" s="8"/>
      <c r="C26" s="7"/>
      <c r="D26" s="7"/>
      <c r="E26" s="7"/>
      <c r="F26" s="7"/>
      <c r="G26" s="7"/>
    </row>
    <row r="27" spans="1:7" ht="15.75" customHeight="1" x14ac:dyDescent="0.25">
      <c r="A27" s="140"/>
      <c r="B27" s="123"/>
      <c r="C27" s="123"/>
      <c r="D27" s="123"/>
      <c r="E27" s="123"/>
      <c r="F27" s="123"/>
      <c r="G27" s="123"/>
    </row>
    <row r="28" spans="1:7" ht="15.75" customHeight="1" x14ac:dyDescent="0.25">
      <c r="A28" s="141"/>
      <c r="B28" s="123"/>
      <c r="C28" s="123"/>
      <c r="D28" s="7"/>
    </row>
    <row r="29" spans="1:7" ht="15.75" customHeight="1" x14ac:dyDescent="0.25">
      <c r="A29" s="142"/>
      <c r="B29" s="123"/>
      <c r="C29" s="123"/>
      <c r="D29" s="7"/>
    </row>
    <row r="30" spans="1:7" ht="28.5" customHeight="1" x14ac:dyDescent="0.25">
      <c r="A30" s="142"/>
      <c r="B30" s="123"/>
      <c r="C30" s="123"/>
      <c r="D30" s="7"/>
    </row>
    <row r="31" spans="1:7" ht="15" customHeight="1" x14ac:dyDescent="0.25">
      <c r="A31" s="142"/>
      <c r="B31" s="123"/>
      <c r="C31" s="123"/>
      <c r="D31" s="7"/>
    </row>
    <row r="32" spans="1:7" ht="15.75" customHeight="1" x14ac:dyDescent="0.25">
      <c r="A32" s="142"/>
      <c r="B32" s="123"/>
      <c r="C32" s="123"/>
      <c r="D32" s="7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4">
    <mergeCell ref="A30:C30"/>
    <mergeCell ref="A31:C31"/>
    <mergeCell ref="A32:C32"/>
    <mergeCell ref="A18:F18"/>
    <mergeCell ref="A19:G19"/>
    <mergeCell ref="A20:G20"/>
    <mergeCell ref="A21:G21"/>
    <mergeCell ref="A22:G22"/>
    <mergeCell ref="A23:G23"/>
    <mergeCell ref="A24:G24"/>
    <mergeCell ref="F16:F17"/>
    <mergeCell ref="G16:G17"/>
    <mergeCell ref="A27:G27"/>
    <mergeCell ref="A28:C28"/>
    <mergeCell ref="A29:C29"/>
    <mergeCell ref="A13:A15"/>
    <mergeCell ref="B13:B15"/>
    <mergeCell ref="C13:C15"/>
    <mergeCell ref="E13:E15"/>
    <mergeCell ref="A16:A17"/>
    <mergeCell ref="B16:B17"/>
    <mergeCell ref="C16:C17"/>
    <mergeCell ref="D16:D17"/>
    <mergeCell ref="E16:E17"/>
    <mergeCell ref="A8:G8"/>
    <mergeCell ref="A9:G9"/>
    <mergeCell ref="A10:G10"/>
    <mergeCell ref="A11:G11"/>
    <mergeCell ref="A12:G12"/>
    <mergeCell ref="C1:E1"/>
    <mergeCell ref="A2:G2"/>
    <mergeCell ref="A4:G4"/>
    <mergeCell ref="A5:G5"/>
    <mergeCell ref="A6:G6"/>
  </mergeCells>
  <pageMargins left="0.511811024" right="0.511811024" top="0.78740157499999996" bottom="0.78740157499999996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D1"/>
    </sheetView>
  </sheetViews>
  <sheetFormatPr defaultColWidth="12.625" defaultRowHeight="15" customHeight="1" x14ac:dyDescent="0.2"/>
  <cols>
    <col min="1" max="1" width="14.5" customWidth="1"/>
    <col min="2" max="2" width="66.875" customWidth="1"/>
    <col min="3" max="3" width="15.75" customWidth="1"/>
    <col min="4" max="4" width="13.5" customWidth="1"/>
    <col min="5" max="5" width="11.125" customWidth="1"/>
    <col min="6" max="6" width="11.875" customWidth="1"/>
    <col min="7" max="26" width="8" customWidth="1"/>
  </cols>
  <sheetData>
    <row r="1" spans="1:26" ht="15.75" customHeight="1" x14ac:dyDescent="0.3">
      <c r="A1" s="160" t="s">
        <v>18</v>
      </c>
      <c r="B1" s="161"/>
      <c r="C1" s="161"/>
      <c r="D1" s="162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 x14ac:dyDescent="0.3">
      <c r="A2" s="163" t="s">
        <v>19</v>
      </c>
      <c r="B2" s="144"/>
      <c r="C2" s="144"/>
      <c r="D2" s="16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25">
      <c r="A3" s="165" t="s">
        <v>20</v>
      </c>
      <c r="B3" s="166"/>
      <c r="C3" s="166"/>
      <c r="D3" s="16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25">
      <c r="A4" s="159" t="s">
        <v>21</v>
      </c>
      <c r="B4" s="152"/>
      <c r="C4" s="152"/>
      <c r="D4" s="153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25">
      <c r="A5" s="10">
        <v>1</v>
      </c>
      <c r="B5" s="154" t="s">
        <v>22</v>
      </c>
      <c r="C5" s="155"/>
      <c r="D5" s="11" t="s">
        <v>23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25">
      <c r="A6" s="12" t="s">
        <v>24</v>
      </c>
      <c r="B6" s="156" t="s">
        <v>25</v>
      </c>
      <c r="C6" s="157"/>
      <c r="D6" s="13">
        <v>1713.02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25">
      <c r="A7" s="12" t="s">
        <v>26</v>
      </c>
      <c r="B7" s="156" t="s">
        <v>27</v>
      </c>
      <c r="C7" s="157"/>
      <c r="D7" s="14"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12" t="s">
        <v>28</v>
      </c>
      <c r="B8" s="156" t="s">
        <v>29</v>
      </c>
      <c r="C8" s="157"/>
      <c r="D8" s="14"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25">
      <c r="A9" s="12" t="s">
        <v>30</v>
      </c>
      <c r="B9" s="156" t="s">
        <v>31</v>
      </c>
      <c r="C9" s="157"/>
      <c r="D9" s="14"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12" t="s">
        <v>32</v>
      </c>
      <c r="B10" s="156" t="s">
        <v>33</v>
      </c>
      <c r="C10" s="157"/>
      <c r="D10" s="14"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12" t="s">
        <v>34</v>
      </c>
      <c r="B11" s="156" t="s">
        <v>35</v>
      </c>
      <c r="C11" s="157"/>
      <c r="D11" s="14"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148" t="s">
        <v>36</v>
      </c>
      <c r="B12" s="158"/>
      <c r="C12" s="149"/>
      <c r="D12" s="15">
        <f>SUM(D6:D11)</f>
        <v>1713.02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25">
      <c r="A13" s="150"/>
      <c r="B13" s="123"/>
      <c r="C13" s="123"/>
      <c r="D13" s="123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25">
      <c r="A14" s="159" t="s">
        <v>37</v>
      </c>
      <c r="B14" s="152"/>
      <c r="C14" s="152"/>
      <c r="D14" s="15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5">
      <c r="A15" s="168" t="s">
        <v>38</v>
      </c>
      <c r="B15" s="169"/>
      <c r="C15" s="169"/>
      <c r="D15" s="17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25">
      <c r="A16" s="10" t="s">
        <v>39</v>
      </c>
      <c r="B16" s="17" t="s">
        <v>40</v>
      </c>
      <c r="C16" s="17" t="s">
        <v>41</v>
      </c>
      <c r="D16" s="11" t="s">
        <v>23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25">
      <c r="A17" s="12" t="s">
        <v>24</v>
      </c>
      <c r="B17" s="18" t="s">
        <v>42</v>
      </c>
      <c r="C17" s="19">
        <f>1/12</f>
        <v>8.3333333333333329E-2</v>
      </c>
      <c r="D17" s="14">
        <f t="shared" ref="D17:D18" si="0">C17*$D$12</f>
        <v>142.75166666666667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 x14ac:dyDescent="0.25">
      <c r="A18" s="12" t="s">
        <v>26</v>
      </c>
      <c r="B18" s="18" t="s">
        <v>43</v>
      </c>
      <c r="C18" s="19">
        <f>0.09075+0.03025</f>
        <v>0.121</v>
      </c>
      <c r="D18" s="14">
        <f t="shared" si="0"/>
        <v>207.27542</v>
      </c>
      <c r="E18" s="20"/>
      <c r="F18" s="2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25">
      <c r="A19" s="171" t="s">
        <v>44</v>
      </c>
      <c r="B19" s="172"/>
      <c r="C19" s="157"/>
      <c r="D19" s="22">
        <f>$D$17+$D$18</f>
        <v>350.02708666666666</v>
      </c>
      <c r="E19" s="9"/>
      <c r="F19" s="2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 x14ac:dyDescent="0.25">
      <c r="A20" s="12" t="s">
        <v>28</v>
      </c>
      <c r="B20" s="18" t="s">
        <v>45</v>
      </c>
      <c r="C20" s="19">
        <v>7.8200000000000006E-2</v>
      </c>
      <c r="D20" s="23">
        <f>C20*D19</f>
        <v>27.372118177333334</v>
      </c>
      <c r="E20" s="2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5">
      <c r="A21" s="148" t="s">
        <v>36</v>
      </c>
      <c r="B21" s="158"/>
      <c r="C21" s="149"/>
      <c r="D21" s="25">
        <f>D19+D20</f>
        <v>377.399204844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150"/>
      <c r="B22" s="123"/>
      <c r="C22" s="123"/>
      <c r="D22" s="12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2.25" customHeight="1" x14ac:dyDescent="0.25">
      <c r="A23" s="173" t="s">
        <v>46</v>
      </c>
      <c r="B23" s="152"/>
      <c r="C23" s="152"/>
      <c r="D23" s="15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10" t="s">
        <v>47</v>
      </c>
      <c r="B24" s="17" t="s">
        <v>48</v>
      </c>
      <c r="C24" s="17" t="s">
        <v>49</v>
      </c>
      <c r="D24" s="11" t="s">
        <v>23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12" t="s">
        <v>24</v>
      </c>
      <c r="B25" s="18" t="s">
        <v>50</v>
      </c>
      <c r="C25" s="19">
        <v>0.2</v>
      </c>
      <c r="D25" s="14">
        <f t="shared" ref="D25:D32" si="1">C25*$D$12</f>
        <v>342.60400000000004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12" t="s">
        <v>26</v>
      </c>
      <c r="B26" s="26" t="s">
        <v>51</v>
      </c>
      <c r="C26" s="27">
        <v>2.5000000000000001E-2</v>
      </c>
      <c r="D26" s="14">
        <f t="shared" si="1"/>
        <v>42.825500000000005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12" t="s">
        <v>28</v>
      </c>
      <c r="B27" s="26" t="s">
        <v>52</v>
      </c>
      <c r="C27" s="19">
        <v>0.03</v>
      </c>
      <c r="D27" s="14">
        <f t="shared" si="1"/>
        <v>51.390599999999999</v>
      </c>
      <c r="E27" s="9"/>
      <c r="F27" s="2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12" t="s">
        <v>30</v>
      </c>
      <c r="B28" s="18" t="s">
        <v>53</v>
      </c>
      <c r="C28" s="19">
        <v>1.4999999999999999E-2</v>
      </c>
      <c r="D28" s="14">
        <f t="shared" si="1"/>
        <v>25.6953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12" t="s">
        <v>32</v>
      </c>
      <c r="B29" s="18" t="s">
        <v>54</v>
      </c>
      <c r="C29" s="19">
        <v>0.01</v>
      </c>
      <c r="D29" s="14">
        <f t="shared" si="1"/>
        <v>17.130199999999999</v>
      </c>
      <c r="E29" s="9"/>
      <c r="F29" s="2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12" t="s">
        <v>34</v>
      </c>
      <c r="B30" s="18" t="s">
        <v>55</v>
      </c>
      <c r="C30" s="19">
        <v>6.0000000000000001E-3</v>
      </c>
      <c r="D30" s="14">
        <f t="shared" si="1"/>
        <v>10.278119999999999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12" t="s">
        <v>56</v>
      </c>
      <c r="B31" s="18" t="s">
        <v>57</v>
      </c>
      <c r="C31" s="19">
        <v>2E-3</v>
      </c>
      <c r="D31" s="14">
        <f t="shared" si="1"/>
        <v>3.42604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12" t="s">
        <v>58</v>
      </c>
      <c r="B32" s="18" t="s">
        <v>59</v>
      </c>
      <c r="C32" s="19">
        <v>0.08</v>
      </c>
      <c r="D32" s="14">
        <f t="shared" si="1"/>
        <v>137.04159999999999</v>
      </c>
      <c r="E32" s="9"/>
      <c r="F32" s="2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148" t="s">
        <v>60</v>
      </c>
      <c r="B33" s="149"/>
      <c r="C33" s="28">
        <f>SUM($C$25:$C$32)</f>
        <v>0.36800000000000005</v>
      </c>
      <c r="D33" s="15">
        <f>SUM($D$25:$D$32)</f>
        <v>630.39136000000008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50"/>
      <c r="B34" s="123"/>
      <c r="C34" s="123"/>
      <c r="D34" s="12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151" t="s">
        <v>61</v>
      </c>
      <c r="B35" s="152"/>
      <c r="C35" s="152"/>
      <c r="D35" s="15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10" t="s">
        <v>62</v>
      </c>
      <c r="B36" s="154" t="s">
        <v>63</v>
      </c>
      <c r="C36" s="155"/>
      <c r="D36" s="11" t="s">
        <v>23</v>
      </c>
      <c r="E36" s="2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12" t="s">
        <v>24</v>
      </c>
      <c r="B37" s="174" t="s">
        <v>64</v>
      </c>
      <c r="C37" s="157"/>
      <c r="D37" s="30">
        <v>0</v>
      </c>
      <c r="E37" s="3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12" t="s">
        <v>26</v>
      </c>
      <c r="B38" s="174" t="s">
        <v>65</v>
      </c>
      <c r="C38" s="157"/>
      <c r="D38" s="30">
        <f>E39*E38*0.99</f>
        <v>457.38</v>
      </c>
      <c r="E38" s="32">
        <v>21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12" t="s">
        <v>28</v>
      </c>
      <c r="B39" s="174" t="s">
        <v>66</v>
      </c>
      <c r="C39" s="157"/>
      <c r="D39" s="33">
        <v>94.17</v>
      </c>
      <c r="E39" s="29">
        <v>22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12" t="s">
        <v>30</v>
      </c>
      <c r="B40" s="174" t="s">
        <v>67</v>
      </c>
      <c r="C40" s="157"/>
      <c r="D40" s="30">
        <f>73.89/2</f>
        <v>36.945</v>
      </c>
      <c r="E40" s="2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12" t="s">
        <v>32</v>
      </c>
      <c r="B41" s="174" t="s">
        <v>68</v>
      </c>
      <c r="C41" s="157"/>
      <c r="D41" s="30">
        <v>0.05</v>
      </c>
      <c r="E41" s="3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12" t="s">
        <v>30</v>
      </c>
      <c r="B42" s="174" t="s">
        <v>35</v>
      </c>
      <c r="C42" s="157"/>
      <c r="D42" s="30">
        <v>0</v>
      </c>
      <c r="E42" s="2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148" t="s">
        <v>36</v>
      </c>
      <c r="B43" s="158"/>
      <c r="C43" s="149"/>
      <c r="D43" s="15">
        <f>SUM($D$37:$D$42)</f>
        <v>588.54499999999996</v>
      </c>
      <c r="E43" s="2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150"/>
      <c r="B44" s="123"/>
      <c r="C44" s="123"/>
      <c r="D44" s="12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151" t="s">
        <v>69</v>
      </c>
      <c r="B45" s="152"/>
      <c r="C45" s="152"/>
      <c r="D45" s="15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10">
        <v>2</v>
      </c>
      <c r="B46" s="154" t="s">
        <v>70</v>
      </c>
      <c r="C46" s="155"/>
      <c r="D46" s="11" t="s">
        <v>23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12" t="s">
        <v>39</v>
      </c>
      <c r="B47" s="156" t="s">
        <v>71</v>
      </c>
      <c r="C47" s="157"/>
      <c r="D47" s="35">
        <f>$D$21</f>
        <v>377.399204844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12" t="s">
        <v>47</v>
      </c>
      <c r="B48" s="156" t="s">
        <v>48</v>
      </c>
      <c r="C48" s="157"/>
      <c r="D48" s="35">
        <f>$D$33</f>
        <v>630.39136000000008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12" t="s">
        <v>62</v>
      </c>
      <c r="B49" s="156" t="s">
        <v>63</v>
      </c>
      <c r="C49" s="157"/>
      <c r="D49" s="35">
        <f>$D$43</f>
        <v>588.54499999999996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148" t="s">
        <v>36</v>
      </c>
      <c r="B50" s="158"/>
      <c r="C50" s="149"/>
      <c r="D50" s="15">
        <f>SUM($D$47:$D$49)</f>
        <v>1596.3355648440001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150"/>
      <c r="B51" s="123"/>
      <c r="C51" s="123"/>
      <c r="D51" s="12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159" t="s">
        <v>72</v>
      </c>
      <c r="B52" s="152"/>
      <c r="C52" s="152"/>
      <c r="D52" s="153"/>
      <c r="E52" s="9"/>
      <c r="F52" s="21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10">
        <v>3</v>
      </c>
      <c r="B53" s="17" t="s">
        <v>73</v>
      </c>
      <c r="C53" s="17" t="s">
        <v>41</v>
      </c>
      <c r="D53" s="11" t="s">
        <v>23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12" t="s">
        <v>24</v>
      </c>
      <c r="B54" s="36" t="s">
        <v>74</v>
      </c>
      <c r="C54" s="19">
        <f>(30/30/12*0.055)</f>
        <v>4.5833333333333334E-3</v>
      </c>
      <c r="D54" s="14">
        <f t="shared" ref="D54:D59" si="2">C54*$D$12</f>
        <v>7.8513416666666664</v>
      </c>
      <c r="E54" s="2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12" t="s">
        <v>26</v>
      </c>
      <c r="B55" s="36" t="s">
        <v>75</v>
      </c>
      <c r="C55" s="19">
        <f>C32*C54</f>
        <v>3.6666666666666667E-4</v>
      </c>
      <c r="D55" s="14">
        <f t="shared" si="2"/>
        <v>0.62810733333333335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12" t="s">
        <v>28</v>
      </c>
      <c r="B56" s="36" t="s">
        <v>76</v>
      </c>
      <c r="C56" s="37">
        <v>0.02</v>
      </c>
      <c r="D56" s="14">
        <f t="shared" si="2"/>
        <v>34.260399999999997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12" t="s">
        <v>30</v>
      </c>
      <c r="B57" s="36" t="s">
        <v>77</v>
      </c>
      <c r="C57" s="19">
        <f>7/30/12</f>
        <v>1.9444444444444445E-2</v>
      </c>
      <c r="D57" s="14">
        <f t="shared" si="2"/>
        <v>33.308722222222222</v>
      </c>
      <c r="E57" s="2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12" t="s">
        <v>32</v>
      </c>
      <c r="B58" s="36" t="s">
        <v>78</v>
      </c>
      <c r="C58" s="19">
        <v>7.1000000000000004E-3</v>
      </c>
      <c r="D58" s="14">
        <f t="shared" si="2"/>
        <v>12.162442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12" t="s">
        <v>34</v>
      </c>
      <c r="B59" s="36" t="s">
        <v>79</v>
      </c>
      <c r="C59" s="19">
        <v>0.02</v>
      </c>
      <c r="D59" s="14">
        <f t="shared" si="2"/>
        <v>34.260399999999997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148" t="s">
        <v>36</v>
      </c>
      <c r="B60" s="149"/>
      <c r="C60" s="28">
        <f t="shared" ref="C60:D60" si="3">SUM(C54:C59)</f>
        <v>7.1494444444444444E-2</v>
      </c>
      <c r="D60" s="15">
        <f t="shared" si="3"/>
        <v>122.47141322222222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150"/>
      <c r="B61" s="123"/>
      <c r="C61" s="123"/>
      <c r="D61" s="12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175" t="s">
        <v>80</v>
      </c>
      <c r="B62" s="161"/>
      <c r="C62" s="161"/>
      <c r="D62" s="1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151" t="s">
        <v>81</v>
      </c>
      <c r="B63" s="152"/>
      <c r="C63" s="152"/>
      <c r="D63" s="15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10" t="s">
        <v>82</v>
      </c>
      <c r="B64" s="17" t="s">
        <v>83</v>
      </c>
      <c r="C64" s="17" t="s">
        <v>41</v>
      </c>
      <c r="D64" s="38" t="s">
        <v>23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12" t="s">
        <v>24</v>
      </c>
      <c r="B65" s="18" t="s">
        <v>84</v>
      </c>
      <c r="C65" s="19">
        <v>0</v>
      </c>
      <c r="D65" s="14">
        <f t="shared" ref="D65:D71" si="4">C65*$D$12</f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12" t="s">
        <v>26</v>
      </c>
      <c r="B66" s="18" t="s">
        <v>85</v>
      </c>
      <c r="C66" s="19">
        <f>5/30/12</f>
        <v>1.3888888888888888E-2</v>
      </c>
      <c r="D66" s="14">
        <f t="shared" si="4"/>
        <v>23.791944444444443</v>
      </c>
      <c r="E66" s="2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12" t="s">
        <v>28</v>
      </c>
      <c r="B67" s="18" t="s">
        <v>86</v>
      </c>
      <c r="C67" s="19">
        <f>((5/30)/12)*0.015</f>
        <v>2.0833333333333332E-4</v>
      </c>
      <c r="D67" s="14">
        <f t="shared" si="4"/>
        <v>0.35687916666666664</v>
      </c>
      <c r="E67" s="2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12" t="s">
        <v>30</v>
      </c>
      <c r="B68" s="18" t="s">
        <v>87</v>
      </c>
      <c r="C68" s="19">
        <f>((15/30)/12)*0.0078</f>
        <v>3.2499999999999999E-4</v>
      </c>
      <c r="D68" s="14">
        <f t="shared" si="4"/>
        <v>0.55673149999999993</v>
      </c>
      <c r="E68" s="2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12" t="s">
        <v>32</v>
      </c>
      <c r="B69" s="18" t="s">
        <v>88</v>
      </c>
      <c r="C69" s="19">
        <f>1/30/12</f>
        <v>2.7777777777777779E-3</v>
      </c>
      <c r="D69" s="14">
        <f t="shared" si="4"/>
        <v>4.7583888888888888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12" t="s">
        <v>34</v>
      </c>
      <c r="B70" s="18" t="s">
        <v>89</v>
      </c>
      <c r="C70" s="19">
        <f>SUM(C65:C69)*C33</f>
        <v>6.3296000000000012E-3</v>
      </c>
      <c r="D70" s="14">
        <f t="shared" si="4"/>
        <v>10.842731392000003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12" t="s">
        <v>56</v>
      </c>
      <c r="B71" s="18" t="s">
        <v>35</v>
      </c>
      <c r="C71" s="39">
        <v>0</v>
      </c>
      <c r="D71" s="14">
        <f t="shared" si="4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148" t="s">
        <v>60</v>
      </c>
      <c r="B72" s="149"/>
      <c r="C72" s="28">
        <f>SUM(C65:C71)</f>
        <v>2.3529600000000001E-2</v>
      </c>
      <c r="D72" s="15">
        <f>SUM($D$65:$D$71)</f>
        <v>40.306675392000002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150"/>
      <c r="B73" s="123"/>
      <c r="C73" s="123"/>
      <c r="D73" s="12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151" t="s">
        <v>90</v>
      </c>
      <c r="B74" s="152"/>
      <c r="C74" s="152"/>
      <c r="D74" s="15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10" t="s">
        <v>91</v>
      </c>
      <c r="B75" s="154" t="s">
        <v>92</v>
      </c>
      <c r="C75" s="155"/>
      <c r="D75" s="11" t="s">
        <v>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12" t="s">
        <v>24</v>
      </c>
      <c r="B76" s="156" t="s">
        <v>93</v>
      </c>
      <c r="C76" s="157"/>
      <c r="D76" s="14"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148" t="s">
        <v>36</v>
      </c>
      <c r="B77" s="158"/>
      <c r="C77" s="149"/>
      <c r="D77" s="15">
        <f>D76</f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150"/>
      <c r="B78" s="123"/>
      <c r="C78" s="123"/>
      <c r="D78" s="12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151" t="s">
        <v>94</v>
      </c>
      <c r="B79" s="152"/>
      <c r="C79" s="152"/>
      <c r="D79" s="15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10">
        <v>4</v>
      </c>
      <c r="B80" s="17" t="s">
        <v>95</v>
      </c>
      <c r="C80" s="17" t="s">
        <v>41</v>
      </c>
      <c r="D80" s="38" t="s">
        <v>23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12" t="s">
        <v>82</v>
      </c>
      <c r="B81" s="18" t="s">
        <v>88</v>
      </c>
      <c r="C81" s="19">
        <f>$C$72</f>
        <v>2.3529600000000001E-2</v>
      </c>
      <c r="D81" s="35">
        <f>$D$72</f>
        <v>40.306675392000002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12" t="s">
        <v>91</v>
      </c>
      <c r="B82" s="18" t="s">
        <v>96</v>
      </c>
      <c r="C82" s="19">
        <v>0</v>
      </c>
      <c r="D82" s="35">
        <f>$C$77</f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148" t="s">
        <v>36</v>
      </c>
      <c r="B83" s="149"/>
      <c r="C83" s="28">
        <f>SUM(C81:C82)</f>
        <v>2.3529600000000001E-2</v>
      </c>
      <c r="D83" s="40">
        <f>SUM($D$81:$D$82)</f>
        <v>40.306675392000002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150"/>
      <c r="B84" s="123"/>
      <c r="C84" s="123"/>
      <c r="D84" s="12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159" t="s">
        <v>97</v>
      </c>
      <c r="B85" s="152"/>
      <c r="C85" s="152"/>
      <c r="D85" s="15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10">
        <v>5</v>
      </c>
      <c r="B86" s="154" t="s">
        <v>98</v>
      </c>
      <c r="C86" s="155"/>
      <c r="D86" s="11" t="s">
        <v>23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12" t="s">
        <v>24</v>
      </c>
      <c r="B87" s="156" t="s">
        <v>99</v>
      </c>
      <c r="C87" s="157"/>
      <c r="D87" s="41">
        <f>'Motorista - Insumos'!K13</f>
        <v>58.152499999999996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12" t="s">
        <v>26</v>
      </c>
      <c r="B88" s="156" t="s">
        <v>100</v>
      </c>
      <c r="C88" s="157"/>
      <c r="D88" s="41"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12" t="s">
        <v>28</v>
      </c>
      <c r="B89" s="156" t="s">
        <v>101</v>
      </c>
      <c r="C89" s="157"/>
      <c r="D89" s="41"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12" t="s">
        <v>30</v>
      </c>
      <c r="B90" s="156" t="s">
        <v>102</v>
      </c>
      <c r="C90" s="157"/>
      <c r="D90" s="41"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148" t="s">
        <v>60</v>
      </c>
      <c r="B91" s="158"/>
      <c r="C91" s="149"/>
      <c r="D91" s="25">
        <f>SUM(D87:D90)</f>
        <v>58.152499999999996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150"/>
      <c r="B92" s="123"/>
      <c r="C92" s="123"/>
      <c r="D92" s="12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159" t="s">
        <v>103</v>
      </c>
      <c r="B93" s="152"/>
      <c r="C93" s="152"/>
      <c r="D93" s="15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10">
        <v>6</v>
      </c>
      <c r="B94" s="42" t="s">
        <v>104</v>
      </c>
      <c r="C94" s="17" t="s">
        <v>49</v>
      </c>
      <c r="D94" s="11" t="s">
        <v>23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12" t="s">
        <v>24</v>
      </c>
      <c r="B95" s="18" t="s">
        <v>105</v>
      </c>
      <c r="C95" s="19">
        <v>0.03</v>
      </c>
      <c r="D95" s="14">
        <f>ROUND(D112*C95,2)</f>
        <v>105.91</v>
      </c>
      <c r="E95" s="2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12" t="s">
        <v>26</v>
      </c>
      <c r="B96" s="18" t="s">
        <v>106</v>
      </c>
      <c r="C96" s="19">
        <v>6.7900000000000002E-2</v>
      </c>
      <c r="D96" s="14">
        <f>ROUND(D112*C96,2)</f>
        <v>239.71</v>
      </c>
      <c r="E96" s="2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12" t="s">
        <v>28</v>
      </c>
      <c r="B97" s="18" t="s">
        <v>107</v>
      </c>
      <c r="C97" s="27">
        <f>$C$98+$C$101+$C$102</f>
        <v>8.6499999999999994E-2</v>
      </c>
      <c r="D97" s="14">
        <f>ROUND((D112+D95+D96)/(1-0.0665)*C97,2)</f>
        <v>359.15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12"/>
      <c r="B98" s="36" t="s">
        <v>108</v>
      </c>
      <c r="C98" s="27">
        <f>$C$99+$C$100</f>
        <v>3.6499999999999998E-2</v>
      </c>
      <c r="D98" s="14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12"/>
      <c r="B99" s="36" t="s">
        <v>109</v>
      </c>
      <c r="C99" s="27">
        <v>6.4999999999999997E-3</v>
      </c>
      <c r="D99" s="14"/>
      <c r="E99" s="20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12"/>
      <c r="B100" s="36" t="s">
        <v>110</v>
      </c>
      <c r="C100" s="27">
        <v>0.03</v>
      </c>
      <c r="D100" s="14"/>
      <c r="E100" s="20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12"/>
      <c r="B101" s="36" t="s">
        <v>111</v>
      </c>
      <c r="C101" s="27">
        <v>0</v>
      </c>
      <c r="D101" s="14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12"/>
      <c r="B102" s="36" t="s">
        <v>112</v>
      </c>
      <c r="C102" s="27">
        <v>0.05</v>
      </c>
      <c r="D102" s="14"/>
      <c r="E102" s="20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148" t="s">
        <v>60</v>
      </c>
      <c r="B103" s="149"/>
      <c r="C103" s="28">
        <f>((1+C95)/(1-C97-C96)-1)</f>
        <v>0.21807000946073796</v>
      </c>
      <c r="D103" s="15">
        <f>SUM(D95:D102)</f>
        <v>704.77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150"/>
      <c r="B104" s="123"/>
      <c r="C104" s="123"/>
      <c r="D104" s="12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159" t="s">
        <v>113</v>
      </c>
      <c r="B105" s="152"/>
      <c r="C105" s="152"/>
      <c r="D105" s="153"/>
      <c r="E105" s="9"/>
      <c r="F105" s="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5">
      <c r="A106" s="10"/>
      <c r="B106" s="154" t="s">
        <v>114</v>
      </c>
      <c r="C106" s="155"/>
      <c r="D106" s="11" t="s">
        <v>23</v>
      </c>
      <c r="E106" s="9"/>
      <c r="F106" s="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25">
      <c r="A107" s="43" t="s">
        <v>24</v>
      </c>
      <c r="B107" s="156" t="s">
        <v>21</v>
      </c>
      <c r="C107" s="157"/>
      <c r="D107" s="35">
        <f>$D$12</f>
        <v>1713.02</v>
      </c>
      <c r="E107" s="9"/>
      <c r="F107" s="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25">
      <c r="A108" s="43" t="s">
        <v>26</v>
      </c>
      <c r="B108" s="156" t="s">
        <v>37</v>
      </c>
      <c r="C108" s="157"/>
      <c r="D108" s="35">
        <f>$D$50</f>
        <v>1596.3355648440001</v>
      </c>
      <c r="E108" s="9"/>
      <c r="F108" s="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25">
      <c r="A109" s="43" t="s">
        <v>28</v>
      </c>
      <c r="B109" s="156" t="s">
        <v>72</v>
      </c>
      <c r="C109" s="157"/>
      <c r="D109" s="35">
        <f>$D$60</f>
        <v>122.47141322222222</v>
      </c>
      <c r="E109" s="9"/>
      <c r="F109" s="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25">
      <c r="A110" s="43" t="s">
        <v>30</v>
      </c>
      <c r="B110" s="156" t="s">
        <v>80</v>
      </c>
      <c r="C110" s="157"/>
      <c r="D110" s="35">
        <f>$D$83</f>
        <v>40.306675392000002</v>
      </c>
      <c r="E110" s="9"/>
      <c r="F110" s="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25">
      <c r="A111" s="43" t="s">
        <v>32</v>
      </c>
      <c r="B111" s="156" t="s">
        <v>97</v>
      </c>
      <c r="C111" s="157"/>
      <c r="D111" s="35">
        <f>$D$91</f>
        <v>58.152499999999996</v>
      </c>
      <c r="E111" s="9"/>
      <c r="F111" s="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6.5" customHeight="1" x14ac:dyDescent="0.25">
      <c r="A112" s="171" t="s">
        <v>115</v>
      </c>
      <c r="B112" s="172"/>
      <c r="C112" s="157"/>
      <c r="D112" s="22">
        <f>SUM($D$107:$D$111)</f>
        <v>3530.2861534582225</v>
      </c>
      <c r="E112" s="9"/>
      <c r="F112" s="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25">
      <c r="A113" s="44" t="s">
        <v>34</v>
      </c>
      <c r="B113" s="176" t="s">
        <v>116</v>
      </c>
      <c r="C113" s="177"/>
      <c r="D113" s="45">
        <f>$D$103</f>
        <v>704.77</v>
      </c>
      <c r="E113" s="9"/>
      <c r="F113" s="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6.5" customHeight="1" x14ac:dyDescent="0.25">
      <c r="A114" s="46" t="s">
        <v>56</v>
      </c>
      <c r="B114" s="156" t="s">
        <v>117</v>
      </c>
      <c r="C114" s="157"/>
      <c r="D114" s="35">
        <f>'Diárias, H-E e vale lanche'!C30</f>
        <v>2141.2360750627558</v>
      </c>
      <c r="E114" s="9"/>
      <c r="F114" s="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6.5" customHeight="1" x14ac:dyDescent="0.25">
      <c r="A115" s="178" t="s">
        <v>118</v>
      </c>
      <c r="B115" s="152"/>
      <c r="C115" s="153"/>
      <c r="D115" s="47">
        <f>SUM(D112:D114)</f>
        <v>6376.2922285209788</v>
      </c>
      <c r="E115" s="9"/>
      <c r="F115" s="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6.5" customHeight="1" x14ac:dyDescent="0.25">
      <c r="A116" s="179" t="s">
        <v>119</v>
      </c>
      <c r="B116" s="152"/>
      <c r="C116" s="153"/>
      <c r="D116" s="48">
        <f>D115*12</f>
        <v>76515.506742251746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6.5" customHeight="1" x14ac:dyDescent="0.25">
      <c r="A117" s="179" t="s">
        <v>120</v>
      </c>
      <c r="B117" s="152"/>
      <c r="C117" s="153"/>
      <c r="D117" s="48">
        <f t="shared" ref="D117:D118" si="5">D115*2</f>
        <v>12752.584457041958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6.5" customHeight="1" x14ac:dyDescent="0.25">
      <c r="A118" s="179" t="s">
        <v>121</v>
      </c>
      <c r="B118" s="152"/>
      <c r="C118" s="153"/>
      <c r="D118" s="48">
        <f t="shared" si="5"/>
        <v>153031.01348450349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21"/>
      <c r="D119" s="29"/>
      <c r="E119" s="9"/>
      <c r="F119" s="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25">
      <c r="A120" s="9"/>
      <c r="B120" s="9"/>
      <c r="C120" s="9"/>
      <c r="D120" s="29"/>
      <c r="E120" s="9"/>
      <c r="F120" s="2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4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2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2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2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2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2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2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2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2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2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2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2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2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2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2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2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2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2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2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2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2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2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2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2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2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2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2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2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2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2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2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2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2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2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2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2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2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2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2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2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2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2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2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2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2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2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2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2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2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2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2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2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2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2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2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2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2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2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2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2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2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2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2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2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2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2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2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2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2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2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2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2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2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2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2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2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2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2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2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2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2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2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2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2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2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2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2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2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2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2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2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2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2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2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2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2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2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2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2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2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2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2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2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2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2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2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2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2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2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2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2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2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2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2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2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2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2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2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2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2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2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2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2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2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2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2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2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2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2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2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2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2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2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2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2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2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2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2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2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2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2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2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2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2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2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2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2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2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2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2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2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2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2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2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2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2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2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2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2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2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2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2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2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2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2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2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2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2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2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2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2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2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2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2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2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2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2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2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2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2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2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2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2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2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2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2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2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2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2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2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2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2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2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2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2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2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2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2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2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2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2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2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2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2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2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2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2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2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2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2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2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2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2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2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2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2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2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2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2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2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2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2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2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2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2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2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2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2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2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2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2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2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2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2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2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2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2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2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2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2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2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2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2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2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2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2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2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2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2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2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2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2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2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2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2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2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2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2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2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2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2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2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2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2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2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2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2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2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2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2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2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2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2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2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2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2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2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2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2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2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2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2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2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2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2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2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2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2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2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2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2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2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2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2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2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2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2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2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2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2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2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2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2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2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2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2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2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2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2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2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2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2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2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2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2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2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2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2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2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2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2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2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2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2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2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2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2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2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2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2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2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2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2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2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2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2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2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2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2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2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2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2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2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2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2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2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2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2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2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2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2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2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2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2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2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2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2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2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2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2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2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2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2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2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2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2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2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2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2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2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2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2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2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2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2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2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2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2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2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2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2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2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2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2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2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2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2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2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2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2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2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2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2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2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2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2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2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2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2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2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2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2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2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2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2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2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2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2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2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2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2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2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2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2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2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2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2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2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2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2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2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2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2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2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2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2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2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2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2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2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2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2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2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2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2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2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2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2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2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2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2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2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2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2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2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2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2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2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2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2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2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2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2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2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2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2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2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2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2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2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2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2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2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2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2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2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2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2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2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2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2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2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2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2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2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2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2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2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2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2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2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2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2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2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2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2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2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2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2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2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2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2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2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2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2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2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2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2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2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2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2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2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2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2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2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2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2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2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2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2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2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2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2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2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2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2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2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2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2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2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2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2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2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2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2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2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2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2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2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2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2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2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2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2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2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2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2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2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2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2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2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2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2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2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2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2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2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2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2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2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2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2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2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2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2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2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2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2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2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2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2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2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2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2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2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2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2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2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2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2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2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2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2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2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2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2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2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2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2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2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2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2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2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2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2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2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2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2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2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2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2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2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2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2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2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2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2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2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2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2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2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2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2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2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2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2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2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2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2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2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2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2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2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2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2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2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2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2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2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2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2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2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2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2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2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2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2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2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2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2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2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2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2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2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2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2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2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2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2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2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2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2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2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2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2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2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2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2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2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2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2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2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2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2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2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2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2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2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2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2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2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2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2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2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2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2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2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2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2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2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2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2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2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2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2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2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2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2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2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2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2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2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2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2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2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2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2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2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2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2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2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2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2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2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2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2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2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2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2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2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2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2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2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2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2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2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2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2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2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2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2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2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2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2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2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2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2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2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2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2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2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2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2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2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2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2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2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2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2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2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2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2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2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2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2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2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2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2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2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2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2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2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2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2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2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2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2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2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2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2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2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2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2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2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2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2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2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2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2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2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2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2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2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2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2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2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2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2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2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2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2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2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2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2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2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2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2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2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2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2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2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2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2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2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2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2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2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2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2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2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2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2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2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2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2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2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2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2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2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2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2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2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2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2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2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2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2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2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2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2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2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2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2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2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2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2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2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2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2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2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2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2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2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2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2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2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2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2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2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2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2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2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2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2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2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2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2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2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2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2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2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2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2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2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2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2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2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2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2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2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2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2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2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2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2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2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2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2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2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2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2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2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2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2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2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2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2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2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2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2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2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2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2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2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2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2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2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2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2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78">
    <mergeCell ref="A117:C117"/>
    <mergeCell ref="A118:C118"/>
    <mergeCell ref="B114:C114"/>
    <mergeCell ref="B111:C111"/>
    <mergeCell ref="A112:C112"/>
    <mergeCell ref="A115:C115"/>
    <mergeCell ref="A116:C116"/>
    <mergeCell ref="A52:D52"/>
    <mergeCell ref="A61:D61"/>
    <mergeCell ref="A62:D62"/>
    <mergeCell ref="A63:D63"/>
    <mergeCell ref="B113:C113"/>
    <mergeCell ref="B47:C47"/>
    <mergeCell ref="B48:C48"/>
    <mergeCell ref="B49:C49"/>
    <mergeCell ref="A50:C50"/>
    <mergeCell ref="A51:D51"/>
    <mergeCell ref="B42:C42"/>
    <mergeCell ref="A43:C43"/>
    <mergeCell ref="A44:D44"/>
    <mergeCell ref="A45:D45"/>
    <mergeCell ref="B46:C46"/>
    <mergeCell ref="B37:C37"/>
    <mergeCell ref="B38:C38"/>
    <mergeCell ref="B39:C39"/>
    <mergeCell ref="B40:C40"/>
    <mergeCell ref="B41:C41"/>
    <mergeCell ref="A23:D23"/>
    <mergeCell ref="A33:B33"/>
    <mergeCell ref="A34:D34"/>
    <mergeCell ref="A35:D35"/>
    <mergeCell ref="B36:C36"/>
    <mergeCell ref="A14:D14"/>
    <mergeCell ref="A15:D15"/>
    <mergeCell ref="A19:C19"/>
    <mergeCell ref="A21:C21"/>
    <mergeCell ref="A22:D22"/>
    <mergeCell ref="B108:C108"/>
    <mergeCell ref="B109:C109"/>
    <mergeCell ref="B110:C110"/>
    <mergeCell ref="A1:D1"/>
    <mergeCell ref="A2:D2"/>
    <mergeCell ref="A3:D3"/>
    <mergeCell ref="A4:D4"/>
    <mergeCell ref="B5:C5"/>
    <mergeCell ref="B6:C6"/>
    <mergeCell ref="B7:C7"/>
    <mergeCell ref="B8:C8"/>
    <mergeCell ref="B9:C9"/>
    <mergeCell ref="B10:C10"/>
    <mergeCell ref="B11:C11"/>
    <mergeCell ref="A12:C12"/>
    <mergeCell ref="A13:D13"/>
    <mergeCell ref="A103:B103"/>
    <mergeCell ref="A104:D104"/>
    <mergeCell ref="A105:D105"/>
    <mergeCell ref="B106:C106"/>
    <mergeCell ref="B107:C107"/>
    <mergeCell ref="B89:C89"/>
    <mergeCell ref="B90:C90"/>
    <mergeCell ref="A91:C91"/>
    <mergeCell ref="A92:D92"/>
    <mergeCell ref="A93:D93"/>
    <mergeCell ref="A84:D84"/>
    <mergeCell ref="A85:D85"/>
    <mergeCell ref="B86:C86"/>
    <mergeCell ref="B87:C87"/>
    <mergeCell ref="B88:C88"/>
    <mergeCell ref="B76:C76"/>
    <mergeCell ref="A77:C77"/>
    <mergeCell ref="A78:D78"/>
    <mergeCell ref="A79:D79"/>
    <mergeCell ref="A83:B83"/>
    <mergeCell ref="A60:B60"/>
    <mergeCell ref="A72:B72"/>
    <mergeCell ref="A73:D73"/>
    <mergeCell ref="A74:D74"/>
    <mergeCell ref="B75:C75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55" sqref="D55"/>
    </sheetView>
  </sheetViews>
  <sheetFormatPr defaultColWidth="12.625" defaultRowHeight="15" customHeight="1" x14ac:dyDescent="0.2"/>
  <cols>
    <col min="1" max="1" width="3.375" customWidth="1"/>
    <col min="2" max="2" width="38.25" customWidth="1"/>
    <col min="3" max="3" width="11.875" customWidth="1"/>
    <col min="4" max="4" width="62.5" customWidth="1"/>
    <col min="5" max="26" width="8" customWidth="1"/>
  </cols>
  <sheetData>
    <row r="1" spans="1:26" ht="47.25" customHeight="1" x14ac:dyDescent="0.3">
      <c r="A1" s="180" t="s">
        <v>122</v>
      </c>
      <c r="B1" s="152"/>
      <c r="C1" s="152"/>
      <c r="D1" s="15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 x14ac:dyDescent="0.25">
      <c r="A2" s="175" t="s">
        <v>123</v>
      </c>
      <c r="B2" s="161"/>
      <c r="C2" s="161"/>
      <c r="D2" s="16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25">
      <c r="A3" s="165" t="s">
        <v>124</v>
      </c>
      <c r="B3" s="166"/>
      <c r="C3" s="166"/>
      <c r="D3" s="16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25">
      <c r="A4" s="175" t="s">
        <v>21</v>
      </c>
      <c r="B4" s="161"/>
      <c r="C4" s="161"/>
      <c r="D4" s="16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25">
      <c r="A5" s="50">
        <v>1</v>
      </c>
      <c r="B5" s="51" t="s">
        <v>22</v>
      </c>
      <c r="C5" s="51" t="s">
        <v>23</v>
      </c>
      <c r="D5" s="52" t="s">
        <v>125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25">
      <c r="A6" s="12" t="s">
        <v>24</v>
      </c>
      <c r="B6" s="18" t="s">
        <v>126</v>
      </c>
      <c r="C6" s="53">
        <v>1637.69</v>
      </c>
      <c r="D6" s="54" t="s">
        <v>127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25">
      <c r="A7" s="12" t="s">
        <v>26</v>
      </c>
      <c r="B7" s="18" t="s">
        <v>27</v>
      </c>
      <c r="C7" s="18"/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12" t="s">
        <v>28</v>
      </c>
      <c r="B8" s="18" t="s">
        <v>29</v>
      </c>
      <c r="C8" s="18"/>
      <c r="D8" s="1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25">
      <c r="A9" s="12" t="s">
        <v>30</v>
      </c>
      <c r="B9" s="18" t="s">
        <v>31</v>
      </c>
      <c r="C9" s="18"/>
      <c r="D9" s="14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12" t="s">
        <v>32</v>
      </c>
      <c r="B10" s="18" t="s">
        <v>33</v>
      </c>
      <c r="C10" s="18"/>
      <c r="D10" s="14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55" t="s">
        <v>34</v>
      </c>
      <c r="B11" s="56" t="s">
        <v>35</v>
      </c>
      <c r="C11" s="56"/>
      <c r="D11" s="57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150"/>
      <c r="B12" s="123"/>
      <c r="C12" s="123"/>
      <c r="D12" s="123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25">
      <c r="A13" s="159" t="s">
        <v>37</v>
      </c>
      <c r="B13" s="152"/>
      <c r="C13" s="152"/>
      <c r="D13" s="153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25">
      <c r="A14" s="168" t="s">
        <v>38</v>
      </c>
      <c r="B14" s="169"/>
      <c r="C14" s="169"/>
      <c r="D14" s="17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5">
      <c r="A15" s="10" t="s">
        <v>39</v>
      </c>
      <c r="B15" s="17" t="s">
        <v>40</v>
      </c>
      <c r="C15" s="17" t="s">
        <v>128</v>
      </c>
      <c r="D15" s="11" t="s">
        <v>125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25">
      <c r="A16" s="12" t="s">
        <v>24</v>
      </c>
      <c r="B16" s="18" t="s">
        <v>42</v>
      </c>
      <c r="C16" s="19">
        <f>1/12</f>
        <v>8.3333333333333329E-2</v>
      </c>
      <c r="D16" s="54" t="s">
        <v>129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25">
      <c r="A17" s="12" t="s">
        <v>26</v>
      </c>
      <c r="B17" s="18" t="s">
        <v>43</v>
      </c>
      <c r="C17" s="19">
        <f>0.09075+0.03025</f>
        <v>0.121</v>
      </c>
      <c r="D17" s="54" t="s">
        <v>130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5.25" customHeight="1" x14ac:dyDescent="0.25">
      <c r="A18" s="55" t="s">
        <v>28</v>
      </c>
      <c r="B18" s="56" t="s">
        <v>45</v>
      </c>
      <c r="C18" s="58">
        <v>7.8200000000000006E-2</v>
      </c>
      <c r="D18" s="59" t="s">
        <v>131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25">
      <c r="A19" s="150"/>
      <c r="B19" s="123"/>
      <c r="C19" s="123"/>
      <c r="D19" s="123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2.25" customHeight="1" x14ac:dyDescent="0.25">
      <c r="A20" s="173" t="s">
        <v>46</v>
      </c>
      <c r="B20" s="152"/>
      <c r="C20" s="152"/>
      <c r="D20" s="15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10" t="s">
        <v>47</v>
      </c>
      <c r="B21" s="17" t="s">
        <v>48</v>
      </c>
      <c r="C21" s="17" t="s">
        <v>128</v>
      </c>
      <c r="D21" s="11" t="s">
        <v>125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12" t="s">
        <v>24</v>
      </c>
      <c r="B22" s="18" t="s">
        <v>50</v>
      </c>
      <c r="C22" s="19">
        <v>0.2</v>
      </c>
      <c r="D22" s="54" t="s">
        <v>132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customHeight="1" x14ac:dyDescent="0.25">
      <c r="A23" s="12" t="s">
        <v>26</v>
      </c>
      <c r="B23" s="26" t="s">
        <v>51</v>
      </c>
      <c r="C23" s="19">
        <v>2.5000000000000001E-2</v>
      </c>
      <c r="D23" s="54" t="s">
        <v>133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12" t="s">
        <v>28</v>
      </c>
      <c r="B24" s="26" t="s">
        <v>52</v>
      </c>
      <c r="C24" s="19">
        <v>0.03</v>
      </c>
      <c r="D24" s="54" t="s">
        <v>134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12" t="s">
        <v>30</v>
      </c>
      <c r="B25" s="18" t="s">
        <v>53</v>
      </c>
      <c r="C25" s="19">
        <v>1.4999999999999999E-2</v>
      </c>
      <c r="D25" s="54" t="s">
        <v>135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12" t="s">
        <v>32</v>
      </c>
      <c r="B26" s="18" t="s">
        <v>54</v>
      </c>
      <c r="C26" s="19">
        <v>0.01</v>
      </c>
      <c r="D26" s="54" t="s">
        <v>136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12" t="s">
        <v>34</v>
      </c>
      <c r="B27" s="18" t="s">
        <v>55</v>
      </c>
      <c r="C27" s="19">
        <v>6.0000000000000001E-3</v>
      </c>
      <c r="D27" s="54" t="s">
        <v>137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12" t="s">
        <v>56</v>
      </c>
      <c r="B28" s="18" t="s">
        <v>57</v>
      </c>
      <c r="C28" s="19">
        <v>2E-3</v>
      </c>
      <c r="D28" s="54" t="s">
        <v>138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55" t="s">
        <v>58</v>
      </c>
      <c r="B29" s="56" t="s">
        <v>59</v>
      </c>
      <c r="C29" s="58">
        <v>0.08</v>
      </c>
      <c r="D29" s="59" t="s">
        <v>139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150"/>
      <c r="B30" s="123"/>
      <c r="C30" s="123"/>
      <c r="D30" s="12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181" t="s">
        <v>61</v>
      </c>
      <c r="B31" s="161"/>
      <c r="C31" s="161"/>
      <c r="D31" s="16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50" t="s">
        <v>62</v>
      </c>
      <c r="B32" s="60" t="s">
        <v>63</v>
      </c>
      <c r="C32" s="51" t="s">
        <v>23</v>
      </c>
      <c r="D32" s="52" t="s">
        <v>125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12" t="s">
        <v>24</v>
      </c>
      <c r="B33" s="26" t="s">
        <v>64</v>
      </c>
      <c r="C33" s="61">
        <v>0</v>
      </c>
      <c r="D33" s="62" t="s">
        <v>140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2" t="s">
        <v>26</v>
      </c>
      <c r="B34" s="26" t="s">
        <v>141</v>
      </c>
      <c r="C34" s="61">
        <v>409.46</v>
      </c>
      <c r="D34" s="62" t="s">
        <v>142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12" t="s">
        <v>28</v>
      </c>
      <c r="B35" s="26" t="s">
        <v>143</v>
      </c>
      <c r="C35" s="61">
        <v>89.69</v>
      </c>
      <c r="D35" s="62" t="s">
        <v>144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12" t="s">
        <v>30</v>
      </c>
      <c r="B36" s="26" t="s">
        <v>145</v>
      </c>
      <c r="C36" s="61">
        <v>34.72</v>
      </c>
      <c r="D36" s="62" t="s">
        <v>146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12" t="s">
        <v>32</v>
      </c>
      <c r="B37" s="26" t="s">
        <v>147</v>
      </c>
      <c r="C37" s="63">
        <v>0.05</v>
      </c>
      <c r="D37" s="62" t="s">
        <v>148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55" t="s">
        <v>30</v>
      </c>
      <c r="B38" s="64" t="s">
        <v>35</v>
      </c>
      <c r="C38" s="65">
        <v>0</v>
      </c>
      <c r="D38" s="66" t="s">
        <v>149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150"/>
      <c r="B39" s="123"/>
      <c r="C39" s="123"/>
      <c r="D39" s="12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159" t="s">
        <v>72</v>
      </c>
      <c r="B40" s="152"/>
      <c r="C40" s="152"/>
      <c r="D40" s="15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10">
        <v>3</v>
      </c>
      <c r="B41" s="17" t="s">
        <v>73</v>
      </c>
      <c r="C41" s="17" t="s">
        <v>128</v>
      </c>
      <c r="D41" s="11" t="s">
        <v>125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12" t="s">
        <v>24</v>
      </c>
      <c r="B42" s="36" t="s">
        <v>74</v>
      </c>
      <c r="C42" s="19">
        <f>(30/30/12*0.055)</f>
        <v>4.5833333333333334E-3</v>
      </c>
      <c r="D42" s="54" t="s">
        <v>150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12" t="s">
        <v>26</v>
      </c>
      <c r="B43" s="36" t="s">
        <v>75</v>
      </c>
      <c r="C43" s="19">
        <f>C29*C42</f>
        <v>3.6666666666666667E-4</v>
      </c>
      <c r="D43" s="54" t="s">
        <v>151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68.25" customHeight="1" x14ac:dyDescent="0.25">
      <c r="A44" s="12" t="s">
        <v>28</v>
      </c>
      <c r="B44" s="36" t="s">
        <v>76</v>
      </c>
      <c r="C44" s="19">
        <v>0.02</v>
      </c>
      <c r="D44" s="67" t="s">
        <v>152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12" t="s">
        <v>30</v>
      </c>
      <c r="B45" s="36" t="s">
        <v>77</v>
      </c>
      <c r="C45" s="19">
        <f>7/30/12</f>
        <v>1.9444444444444445E-2</v>
      </c>
      <c r="D45" s="67" t="s">
        <v>153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12" t="s">
        <v>32</v>
      </c>
      <c r="B46" s="36" t="s">
        <v>78</v>
      </c>
      <c r="C46" s="19">
        <v>7.1000000000000004E-3</v>
      </c>
      <c r="D46" s="54" t="s">
        <v>154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71.25" customHeight="1" x14ac:dyDescent="0.25">
      <c r="A47" s="55" t="s">
        <v>34</v>
      </c>
      <c r="B47" s="68" t="s">
        <v>79</v>
      </c>
      <c r="C47" s="58">
        <v>0.02</v>
      </c>
      <c r="D47" s="69" t="s">
        <v>152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150"/>
      <c r="B48" s="123"/>
      <c r="C48" s="123"/>
      <c r="D48" s="12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175" t="s">
        <v>80</v>
      </c>
      <c r="B49" s="161"/>
      <c r="C49" s="161"/>
      <c r="D49" s="16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151" t="s">
        <v>81</v>
      </c>
      <c r="B50" s="152"/>
      <c r="C50" s="152"/>
      <c r="D50" s="15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10" t="s">
        <v>82</v>
      </c>
      <c r="B51" s="17" t="s">
        <v>83</v>
      </c>
      <c r="C51" s="17" t="s">
        <v>128</v>
      </c>
      <c r="D51" s="11" t="s">
        <v>125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12" t="s">
        <v>24</v>
      </c>
      <c r="B52" s="18" t="s">
        <v>84</v>
      </c>
      <c r="C52" s="19">
        <v>0</v>
      </c>
      <c r="D52" s="54" t="s">
        <v>155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12" t="s">
        <v>26</v>
      </c>
      <c r="B53" s="18" t="s">
        <v>85</v>
      </c>
      <c r="C53" s="19">
        <f>5/30/12</f>
        <v>1.3888888888888888E-2</v>
      </c>
      <c r="D53" s="54" t="s">
        <v>156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12" t="s">
        <v>28</v>
      </c>
      <c r="B54" s="18" t="s">
        <v>86</v>
      </c>
      <c r="C54" s="19">
        <f>((5/30)/12)*0.015</f>
        <v>2.0833333333333332E-4</v>
      </c>
      <c r="D54" s="54" t="s">
        <v>157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02" customHeight="1" x14ac:dyDescent="0.25">
      <c r="A55" s="12" t="s">
        <v>30</v>
      </c>
      <c r="B55" s="18" t="s">
        <v>87</v>
      </c>
      <c r="C55" s="19">
        <f>((15/30)/12)*0.0078</f>
        <v>3.2499999999999999E-4</v>
      </c>
      <c r="D55" s="199" t="s">
        <v>158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12" t="s">
        <v>32</v>
      </c>
      <c r="B56" s="18" t="s">
        <v>88</v>
      </c>
      <c r="C56" s="19">
        <v>2.8E-3</v>
      </c>
      <c r="D56" s="54" t="s">
        <v>159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12" t="s">
        <v>34</v>
      </c>
      <c r="B57" s="18" t="s">
        <v>89</v>
      </c>
      <c r="C57" s="19">
        <v>1.14E-2</v>
      </c>
      <c r="D57" s="54" t="s">
        <v>160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55" t="s">
        <v>56</v>
      </c>
      <c r="B58" s="56" t="s">
        <v>35</v>
      </c>
      <c r="C58" s="70" t="s">
        <v>149</v>
      </c>
      <c r="D58" s="59" t="s">
        <v>149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150"/>
      <c r="B59" s="123"/>
      <c r="C59" s="123"/>
      <c r="D59" s="12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159" t="s">
        <v>97</v>
      </c>
      <c r="B60" s="152"/>
      <c r="C60" s="152"/>
      <c r="D60" s="15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10">
        <v>5</v>
      </c>
      <c r="B61" s="42" t="s">
        <v>98</v>
      </c>
      <c r="C61" s="11" t="s">
        <v>23</v>
      </c>
      <c r="D61" s="11" t="s">
        <v>125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12" t="s">
        <v>24</v>
      </c>
      <c r="B62" s="18" t="s">
        <v>99</v>
      </c>
      <c r="C62" s="23">
        <v>58.15</v>
      </c>
      <c r="D62" s="62" t="s">
        <v>161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12" t="s">
        <v>26</v>
      </c>
      <c r="B63" s="18" t="s">
        <v>100</v>
      </c>
      <c r="C63" s="41">
        <v>0</v>
      </c>
      <c r="D63" s="62" t="s">
        <v>149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12" t="s">
        <v>28</v>
      </c>
      <c r="B64" s="18" t="s">
        <v>101</v>
      </c>
      <c r="C64" s="41">
        <v>0</v>
      </c>
      <c r="D64" s="62" t="s">
        <v>149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55" t="s">
        <v>30</v>
      </c>
      <c r="B65" s="56" t="s">
        <v>102</v>
      </c>
      <c r="C65" s="71">
        <v>0</v>
      </c>
      <c r="D65" s="66" t="s">
        <v>149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150"/>
      <c r="B66" s="123"/>
      <c r="C66" s="123"/>
      <c r="D66" s="123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159" t="s">
        <v>103</v>
      </c>
      <c r="B67" s="152"/>
      <c r="C67" s="152"/>
      <c r="D67" s="153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10">
        <v>6</v>
      </c>
      <c r="B68" s="42" t="s">
        <v>104</v>
      </c>
      <c r="C68" s="17" t="s">
        <v>128</v>
      </c>
      <c r="D68" s="11" t="s">
        <v>125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12" t="s">
        <v>24</v>
      </c>
      <c r="B69" s="18" t="s">
        <v>105</v>
      </c>
      <c r="C69" s="27">
        <v>0.03</v>
      </c>
      <c r="D69" s="54" t="s">
        <v>162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12" t="s">
        <v>26</v>
      </c>
      <c r="B70" s="18" t="s">
        <v>106</v>
      </c>
      <c r="C70" s="27">
        <v>6.7900000000000002E-2</v>
      </c>
      <c r="D70" s="54" t="s">
        <v>162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55" t="s">
        <v>28</v>
      </c>
      <c r="B71" s="56" t="s">
        <v>107</v>
      </c>
      <c r="C71" s="72">
        <v>8.6499999999999994E-2</v>
      </c>
      <c r="D71" s="59" t="s">
        <v>163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2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5">
      <c r="A73" s="9"/>
      <c r="B73" s="9"/>
      <c r="C73" s="9"/>
      <c r="D73" s="2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4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2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2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2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2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2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2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2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2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2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2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2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2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2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2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2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2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2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2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2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2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2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2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2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2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2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2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2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2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2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2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2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2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2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2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2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2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2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2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2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2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2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2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2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2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2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2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2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2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2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2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2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2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2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2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2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2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2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2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2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2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2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2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2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2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2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2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2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2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2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2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2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2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2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2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2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2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2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2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2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2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2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2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2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2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2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2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2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2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2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2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2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2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2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2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2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2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2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2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2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2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2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2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2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2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2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2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2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2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2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2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2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2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2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2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2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2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2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2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2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2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2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2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2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2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2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2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2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2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2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2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2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2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2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2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2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2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2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2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2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2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2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2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2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2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2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2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2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2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2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2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2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2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2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2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2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2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2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2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2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2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2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2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2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2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2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2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2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2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2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2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2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2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2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2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2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2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2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2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2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2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2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2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2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2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2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2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2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2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2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2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2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2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2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2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2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2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2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2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2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2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2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2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2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2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2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2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2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2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2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2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2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2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2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2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2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2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2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2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2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2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2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2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2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2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2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2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2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2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2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2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2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2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2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2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2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2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2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2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2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2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2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2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2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2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2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2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2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2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2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2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2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2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2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2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2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2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2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2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2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2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2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2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2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2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2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2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2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2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2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2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2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2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2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2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2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2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2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2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2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2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2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2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2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2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2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2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2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2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2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2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2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2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2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2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2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2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2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2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2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2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2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2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2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2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2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2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2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2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2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2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2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2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2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2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2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2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2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2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2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2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2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2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2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2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2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2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2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2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2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2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2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2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2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2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2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2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2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2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2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2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2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2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2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2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2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2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2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2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2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2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2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2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2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2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2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2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2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2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2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2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2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2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2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2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2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2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2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2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2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2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2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2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2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2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2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2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2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2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2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2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2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2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2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2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2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2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2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2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2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2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2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2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2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2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2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2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2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2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2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2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2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2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2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2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2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2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2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2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2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2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2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2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2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2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2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2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2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2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2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2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2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2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2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2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2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2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2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2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2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2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2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2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2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2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2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2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2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2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2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2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2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2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2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2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2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2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2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2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2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2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2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2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2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2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2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2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2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2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2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2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2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2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2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2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2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2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2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2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2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2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2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2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2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2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2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2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2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2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2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2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2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2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2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2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2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2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2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2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2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2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2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2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2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2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2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2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2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2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2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2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2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2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2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2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2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2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2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2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2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2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2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2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2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2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2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2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2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2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2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2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2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2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2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2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2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2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2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2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2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2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2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2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2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2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2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2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2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2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2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2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2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2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2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2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2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2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2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2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2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2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2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2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2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2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2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2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2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2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2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2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2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2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2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2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2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2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2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2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2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2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2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2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2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2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2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2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2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2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2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2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2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2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2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2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2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2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2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2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2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2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2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2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2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2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2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2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2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2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2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2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2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2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2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2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2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2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2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2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2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2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2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2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2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2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2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2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2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2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2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2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2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2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2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2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2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2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2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2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2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2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2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2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2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2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2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2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2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2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2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2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2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2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2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2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2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2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2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2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2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2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2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2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2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2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2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2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2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2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2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2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2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2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2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2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2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2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2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2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2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2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2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2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2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2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2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2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2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2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2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2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2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2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2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2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2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2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2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2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2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2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2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2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2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2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2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2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2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2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2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2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2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2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2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2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2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2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2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2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2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2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2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2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2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2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2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2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2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2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2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2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2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2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2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2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2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2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2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2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2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2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2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2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2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2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2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2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2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2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2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2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2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2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2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2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2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2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2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2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2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2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2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2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2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2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2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2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2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2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2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2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2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2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2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2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2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2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2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2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2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2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2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2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2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2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2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2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2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2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2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2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2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2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2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2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2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2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2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2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2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2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2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2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2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2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2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2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2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2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2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2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2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2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2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2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2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2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2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2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2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2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2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2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2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2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2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2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2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2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2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2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2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2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2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2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2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2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2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2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2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2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2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2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2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2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2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2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2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2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2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2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2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2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2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2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2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2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2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2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2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2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2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2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2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2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2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2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2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2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2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2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2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2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2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2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2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2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2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2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2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2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2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2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2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2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2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2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2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2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2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2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2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2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2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2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2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2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2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2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2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2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2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2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2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2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2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2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2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2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2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2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2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2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2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2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2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2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2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2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2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2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2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2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2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2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2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2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2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2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2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2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2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2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2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2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2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20">
    <mergeCell ref="A60:D60"/>
    <mergeCell ref="A66:D66"/>
    <mergeCell ref="A67:D67"/>
    <mergeCell ref="A19:D19"/>
    <mergeCell ref="A20:D20"/>
    <mergeCell ref="A30:D30"/>
    <mergeCell ref="A31:D31"/>
    <mergeCell ref="A39:D39"/>
    <mergeCell ref="A40:D40"/>
    <mergeCell ref="A48:D48"/>
    <mergeCell ref="A13:D13"/>
    <mergeCell ref="A14:D14"/>
    <mergeCell ref="A49:D49"/>
    <mergeCell ref="A50:D50"/>
    <mergeCell ref="A59:D59"/>
    <mergeCell ref="A1:D1"/>
    <mergeCell ref="A2:D2"/>
    <mergeCell ref="A3:D3"/>
    <mergeCell ref="A4:D4"/>
    <mergeCell ref="A12:D12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25" defaultRowHeight="15" customHeight="1" x14ac:dyDescent="0.2"/>
  <cols>
    <col min="1" max="1" width="4" customWidth="1"/>
    <col min="2" max="4" width="8" customWidth="1"/>
    <col min="5" max="5" width="13.375" customWidth="1"/>
    <col min="6" max="6" width="9.75" customWidth="1"/>
    <col min="7" max="7" width="8" customWidth="1"/>
    <col min="8" max="8" width="10.625" customWidth="1"/>
    <col min="9" max="9" width="11.375" customWidth="1"/>
    <col min="10" max="11" width="11.875" customWidth="1"/>
    <col min="12" max="26" width="7.625" customWidth="1"/>
  </cols>
  <sheetData>
    <row r="1" spans="1:26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x14ac:dyDescent="0.25">
      <c r="A3" s="184" t="s">
        <v>164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x14ac:dyDescent="0.25">
      <c r="A4" s="184" t="s">
        <v>165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63.75" x14ac:dyDescent="0.25">
      <c r="A6" s="74" t="s">
        <v>166</v>
      </c>
      <c r="B6" s="185" t="s">
        <v>167</v>
      </c>
      <c r="C6" s="186"/>
      <c r="D6" s="186"/>
      <c r="E6" s="187"/>
      <c r="F6" s="75" t="s">
        <v>168</v>
      </c>
      <c r="G6" s="75" t="s">
        <v>169</v>
      </c>
      <c r="H6" s="75" t="s">
        <v>170</v>
      </c>
      <c r="I6" s="75" t="s">
        <v>171</v>
      </c>
      <c r="J6" s="75" t="s">
        <v>172</v>
      </c>
      <c r="K6" s="76" t="s">
        <v>173</v>
      </c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x14ac:dyDescent="0.25">
      <c r="A7" s="77" t="s">
        <v>174</v>
      </c>
      <c r="B7" s="182" t="s">
        <v>175</v>
      </c>
      <c r="C7" s="172"/>
      <c r="D7" s="172"/>
      <c r="E7" s="157"/>
      <c r="F7" s="78" t="s">
        <v>176</v>
      </c>
      <c r="G7" s="79">
        <v>2</v>
      </c>
      <c r="H7" s="80">
        <v>98.48</v>
      </c>
      <c r="I7" s="80">
        <f t="shared" ref="I7:I12" si="0">G7*H7</f>
        <v>196.96</v>
      </c>
      <c r="J7" s="79">
        <v>12</v>
      </c>
      <c r="K7" s="81">
        <f t="shared" ref="K7:K12" si="1">I7/J7</f>
        <v>16.413333333333334</v>
      </c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x14ac:dyDescent="0.25">
      <c r="A8" s="77" t="s">
        <v>177</v>
      </c>
      <c r="B8" s="182" t="s">
        <v>178</v>
      </c>
      <c r="C8" s="172"/>
      <c r="D8" s="172"/>
      <c r="E8" s="157"/>
      <c r="F8" s="78" t="s">
        <v>179</v>
      </c>
      <c r="G8" s="79">
        <v>2</v>
      </c>
      <c r="H8" s="80">
        <v>59.86</v>
      </c>
      <c r="I8" s="80">
        <f t="shared" si="0"/>
        <v>119.72</v>
      </c>
      <c r="J8" s="79">
        <v>12</v>
      </c>
      <c r="K8" s="81">
        <f t="shared" si="1"/>
        <v>9.9766666666666666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x14ac:dyDescent="0.25">
      <c r="A9" s="77" t="s">
        <v>180</v>
      </c>
      <c r="B9" s="182" t="s">
        <v>181</v>
      </c>
      <c r="C9" s="172"/>
      <c r="D9" s="172"/>
      <c r="E9" s="157"/>
      <c r="F9" s="78" t="s">
        <v>176</v>
      </c>
      <c r="G9" s="79">
        <v>1</v>
      </c>
      <c r="H9" s="80">
        <v>55.2</v>
      </c>
      <c r="I9" s="80">
        <f t="shared" si="0"/>
        <v>55.2</v>
      </c>
      <c r="J9" s="79">
        <v>12</v>
      </c>
      <c r="K9" s="81">
        <f t="shared" si="1"/>
        <v>4.6000000000000005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x14ac:dyDescent="0.25">
      <c r="A10" s="77" t="s">
        <v>182</v>
      </c>
      <c r="B10" s="182" t="s">
        <v>183</v>
      </c>
      <c r="C10" s="172"/>
      <c r="D10" s="172"/>
      <c r="E10" s="157"/>
      <c r="F10" s="78" t="s">
        <v>184</v>
      </c>
      <c r="G10" s="79">
        <v>2</v>
      </c>
      <c r="H10" s="80">
        <v>126.26</v>
      </c>
      <c r="I10" s="80">
        <f t="shared" si="0"/>
        <v>252.52</v>
      </c>
      <c r="J10" s="79">
        <v>12</v>
      </c>
      <c r="K10" s="81">
        <f t="shared" si="1"/>
        <v>21.043333333333333</v>
      </c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x14ac:dyDescent="0.25">
      <c r="A11" s="77" t="s">
        <v>185</v>
      </c>
      <c r="B11" s="182" t="s">
        <v>186</v>
      </c>
      <c r="C11" s="172"/>
      <c r="D11" s="172"/>
      <c r="E11" s="157"/>
      <c r="F11" s="78" t="s">
        <v>184</v>
      </c>
      <c r="G11" s="79">
        <v>4</v>
      </c>
      <c r="H11" s="80">
        <v>13.11</v>
      </c>
      <c r="I11" s="80">
        <f t="shared" si="0"/>
        <v>52.44</v>
      </c>
      <c r="J11" s="79">
        <v>12</v>
      </c>
      <c r="K11" s="81">
        <f t="shared" si="1"/>
        <v>4.37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23.25" customHeight="1" x14ac:dyDescent="0.25">
      <c r="A12" s="77" t="s">
        <v>187</v>
      </c>
      <c r="B12" s="182" t="s">
        <v>188</v>
      </c>
      <c r="C12" s="172"/>
      <c r="D12" s="172"/>
      <c r="E12" s="157"/>
      <c r="F12" s="78" t="s">
        <v>176</v>
      </c>
      <c r="G12" s="79">
        <v>1</v>
      </c>
      <c r="H12" s="80">
        <v>20.99</v>
      </c>
      <c r="I12" s="80">
        <f t="shared" si="0"/>
        <v>20.99</v>
      </c>
      <c r="J12" s="79">
        <v>12</v>
      </c>
      <c r="K12" s="81">
        <f t="shared" si="1"/>
        <v>1.7491666666666665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x14ac:dyDescent="0.25">
      <c r="A13" s="183" t="s">
        <v>189</v>
      </c>
      <c r="B13" s="158"/>
      <c r="C13" s="158"/>
      <c r="D13" s="158"/>
      <c r="E13" s="158"/>
      <c r="F13" s="158"/>
      <c r="G13" s="158"/>
      <c r="H13" s="158"/>
      <c r="I13" s="158"/>
      <c r="J13" s="149"/>
      <c r="K13" s="82">
        <f>SUM(K7:K12)</f>
        <v>58.152499999999996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15.7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15.7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ht="15.7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ht="15.7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ht="15.7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15.7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15.75" customHeight="1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5.75" customHeight="1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ht="15.75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15.7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5.7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5.7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5.7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ht="15.7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ht="15.7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ht="15.7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ht="15.7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ht="15.7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ht="15.7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15.7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ht="15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ht="15.7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ht="15.7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5.7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5.7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5.7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5.7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15.7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ht="15.7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ht="15.7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ht="15.75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ht="15.75" customHeight="1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ht="15.75" customHeight="1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15.75" customHeight="1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15.7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15.7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15.7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ht="15.7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5.7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5.7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5.7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5.7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5.7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5.7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5.7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5.7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5.7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5.7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5.7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5.7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5.7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5.7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.7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5.7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5.7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5.7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5.75" customHeight="1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5.75" customHeight="1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5.75" customHeight="1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5.75" customHeight="1" x14ac:dyDescent="0.2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5.7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5.7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5.7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5.7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5.7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5.7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5.7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5.7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5.7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5.7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5.7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5.7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5.7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5.7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5.7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5.7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5.7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5.7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5.7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5.7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5.7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5.75" customHeight="1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5.75" customHeight="1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5.75" customHeight="1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5.75" customHeight="1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5.75" customHeight="1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5.75" customHeight="1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5.75" customHeight="1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5.75" customHeight="1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5.75" customHeight="1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5.75" customHeight="1" x14ac:dyDescent="0.2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5.75" customHeight="1" x14ac:dyDescent="0.2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5.75" customHeight="1" x14ac:dyDescent="0.2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5.75" customHeight="1" x14ac:dyDescent="0.2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5.75" customHeight="1" x14ac:dyDescent="0.2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5.75" customHeight="1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5.75" customHeight="1" x14ac:dyDescent="0.2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5.75" customHeight="1" x14ac:dyDescent="0.25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5.75" customHeight="1" x14ac:dyDescent="0.25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5.75" customHeight="1" x14ac:dyDescent="0.25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5.75" customHeight="1" x14ac:dyDescent="0.25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5.75" customHeight="1" x14ac:dyDescent="0.25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5.75" customHeight="1" x14ac:dyDescent="0.25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5.75" customHeight="1" x14ac:dyDescent="0.25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5.75" customHeight="1" x14ac:dyDescent="0.2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5.75" customHeight="1" x14ac:dyDescent="0.2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5.75" customHeight="1" x14ac:dyDescent="0.25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5.75" customHeight="1" x14ac:dyDescent="0.2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5.75" customHeight="1" x14ac:dyDescent="0.25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5.75" customHeight="1" x14ac:dyDescent="0.2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5.75" customHeight="1" x14ac:dyDescent="0.25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5.75" customHeight="1" x14ac:dyDescent="0.25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5.75" customHeight="1" x14ac:dyDescent="0.25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5.75" customHeight="1" x14ac:dyDescent="0.25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5.75" customHeight="1" x14ac:dyDescent="0.2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5.75" customHeight="1" x14ac:dyDescent="0.25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5.75" customHeight="1" x14ac:dyDescent="0.25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5.75" customHeight="1" x14ac:dyDescent="0.25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5.75" customHeight="1" x14ac:dyDescent="0.2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5.75" customHeight="1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5.75" customHeight="1" x14ac:dyDescent="0.25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5.75" customHeight="1" x14ac:dyDescent="0.2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5.75" customHeight="1" x14ac:dyDescent="0.25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5.75" customHeight="1" x14ac:dyDescent="0.2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5.75" customHeight="1" x14ac:dyDescent="0.2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5.75" customHeight="1" x14ac:dyDescent="0.25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5.75" customHeight="1" x14ac:dyDescent="0.25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5.75" customHeight="1" x14ac:dyDescent="0.2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5.75" customHeight="1" x14ac:dyDescent="0.25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5.75" customHeight="1" x14ac:dyDescent="0.2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5.75" customHeight="1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5.75" customHeight="1" x14ac:dyDescent="0.25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5.75" customHeight="1" x14ac:dyDescent="0.2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5.75" customHeight="1" x14ac:dyDescent="0.25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5.75" customHeight="1" x14ac:dyDescent="0.2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5.75" customHeight="1" x14ac:dyDescent="0.25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5.75" customHeight="1" x14ac:dyDescent="0.25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5.75" customHeight="1" x14ac:dyDescent="0.25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5.75" customHeight="1" x14ac:dyDescent="0.25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5.75" customHeight="1" x14ac:dyDescent="0.25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5.75" customHeight="1" x14ac:dyDescent="0.25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5.75" customHeight="1" x14ac:dyDescent="0.25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5.75" customHeight="1" x14ac:dyDescent="0.25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5.75" customHeight="1" x14ac:dyDescent="0.25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5.75" customHeight="1" x14ac:dyDescent="0.2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5.75" customHeight="1" x14ac:dyDescent="0.25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5.75" customHeight="1" x14ac:dyDescent="0.25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5.75" customHeight="1" x14ac:dyDescent="0.25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5.75" customHeight="1" x14ac:dyDescent="0.25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5.75" customHeight="1" x14ac:dyDescent="0.25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5.75" customHeight="1" x14ac:dyDescent="0.25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5.75" customHeight="1" x14ac:dyDescent="0.2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5.75" customHeight="1" x14ac:dyDescent="0.25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5.75" customHeight="1" x14ac:dyDescent="0.25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5.75" customHeight="1" x14ac:dyDescent="0.2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5.75" customHeight="1" x14ac:dyDescent="0.2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5.75" customHeight="1" x14ac:dyDescent="0.2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5.75" customHeight="1" x14ac:dyDescent="0.25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5.75" customHeight="1" x14ac:dyDescent="0.2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5.75" customHeight="1" x14ac:dyDescent="0.2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5.75" customHeight="1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5.75" customHeight="1" x14ac:dyDescent="0.2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5.75" customHeight="1" x14ac:dyDescent="0.2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5.75" customHeight="1" x14ac:dyDescent="0.25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5.75" customHeight="1" x14ac:dyDescent="0.2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5.75" customHeight="1" x14ac:dyDescent="0.2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5.75" customHeight="1" x14ac:dyDescent="0.2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5.75" customHeight="1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5.75" customHeight="1" x14ac:dyDescent="0.25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5.75" customHeight="1" x14ac:dyDescent="0.25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5.75" customHeight="1" x14ac:dyDescent="0.25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5.75" customHeight="1" x14ac:dyDescent="0.25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5.75" customHeight="1" x14ac:dyDescent="0.25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5.75" customHeight="1" x14ac:dyDescent="0.25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5.75" customHeight="1" x14ac:dyDescent="0.2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5.75" customHeight="1" x14ac:dyDescent="0.25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5.75" customHeight="1" x14ac:dyDescent="0.25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5.75" customHeight="1" x14ac:dyDescent="0.25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5.75" customHeight="1" x14ac:dyDescent="0.25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5.75" customHeight="1" x14ac:dyDescent="0.25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5.75" customHeight="1" x14ac:dyDescent="0.25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5.75" customHeight="1" x14ac:dyDescent="0.25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5.75" customHeight="1" x14ac:dyDescent="0.25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5.75" customHeight="1" x14ac:dyDescent="0.25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5.75" customHeight="1" x14ac:dyDescent="0.2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5.75" customHeight="1" x14ac:dyDescent="0.25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5.75" customHeight="1" x14ac:dyDescent="0.25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5.75" customHeight="1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5.75" customHeight="1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5.75" customHeight="1" x14ac:dyDescent="0.2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5.75" customHeight="1" x14ac:dyDescent="0.25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5.75" customHeight="1" x14ac:dyDescent="0.25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5.75" customHeight="1" x14ac:dyDescent="0.25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5.75" customHeight="1" x14ac:dyDescent="0.25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5.75" customHeight="1" x14ac:dyDescent="0.2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5.75" customHeight="1" x14ac:dyDescent="0.25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5.75" customHeight="1" x14ac:dyDescent="0.25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5.75" customHeight="1" x14ac:dyDescent="0.25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5.75" customHeight="1" x14ac:dyDescent="0.25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5.75" customHeight="1" x14ac:dyDescent="0.25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5.75" customHeight="1" x14ac:dyDescent="0.25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5.75" customHeight="1" x14ac:dyDescent="0.25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5.75" customHeight="1" x14ac:dyDescent="0.25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5.75" customHeight="1" x14ac:dyDescent="0.25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5.75" customHeight="1" x14ac:dyDescent="0.2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5.75" customHeight="1" x14ac:dyDescent="0.25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5.75" customHeight="1" x14ac:dyDescent="0.25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5.75" customHeight="1" x14ac:dyDescent="0.25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5.75" customHeight="1" x14ac:dyDescent="0.25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5.75" customHeight="1" x14ac:dyDescent="0.25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5.75" customHeight="1" x14ac:dyDescent="0.25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5.75" customHeight="1" x14ac:dyDescent="0.25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5.75" customHeight="1" x14ac:dyDescent="0.25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5.75" customHeight="1" x14ac:dyDescent="0.25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5.75" customHeight="1" x14ac:dyDescent="0.25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5.75" customHeight="1" x14ac:dyDescent="0.25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5.75" customHeight="1" x14ac:dyDescent="0.25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5.75" customHeight="1" x14ac:dyDescent="0.25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5.75" customHeight="1" x14ac:dyDescent="0.25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5.75" customHeight="1" x14ac:dyDescent="0.25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5.75" customHeight="1" x14ac:dyDescent="0.25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5.75" customHeight="1" x14ac:dyDescent="0.25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5.75" customHeight="1" x14ac:dyDescent="0.25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5.75" customHeight="1" x14ac:dyDescent="0.25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5.75" customHeight="1" x14ac:dyDescent="0.2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5.75" customHeight="1" x14ac:dyDescent="0.25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5.75" customHeight="1" x14ac:dyDescent="0.25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5.75" customHeight="1" x14ac:dyDescent="0.25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5.75" customHeight="1" x14ac:dyDescent="0.25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5.75" customHeight="1" x14ac:dyDescent="0.25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5.75" customHeight="1" x14ac:dyDescent="0.25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5.75" customHeight="1" x14ac:dyDescent="0.25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5.75" customHeight="1" x14ac:dyDescent="0.25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5.75" customHeight="1" x14ac:dyDescent="0.25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5.75" customHeight="1" x14ac:dyDescent="0.2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5.75" customHeight="1" x14ac:dyDescent="0.25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5.75" customHeight="1" x14ac:dyDescent="0.25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5.75" customHeight="1" x14ac:dyDescent="0.25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5.75" customHeight="1" x14ac:dyDescent="0.25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5.75" customHeight="1" x14ac:dyDescent="0.25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5.75" customHeight="1" x14ac:dyDescent="0.2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5.75" customHeight="1" x14ac:dyDescent="0.2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5.75" customHeight="1" x14ac:dyDescent="0.2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5.75" customHeight="1" x14ac:dyDescent="0.25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5.75" customHeight="1" x14ac:dyDescent="0.2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5.75" customHeight="1" x14ac:dyDescent="0.25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5.75" customHeight="1" x14ac:dyDescent="0.25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5.75" customHeight="1" x14ac:dyDescent="0.25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5.75" customHeight="1" x14ac:dyDescent="0.25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5.75" customHeight="1" x14ac:dyDescent="0.2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5.75" customHeight="1" x14ac:dyDescent="0.2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5.75" customHeight="1" x14ac:dyDescent="0.25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5.75" customHeight="1" x14ac:dyDescent="0.25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5.75" customHeight="1" x14ac:dyDescent="0.25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5.75" customHeight="1" x14ac:dyDescent="0.2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5.75" customHeight="1" x14ac:dyDescent="0.25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5.75" customHeight="1" x14ac:dyDescent="0.25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5.75" customHeight="1" x14ac:dyDescent="0.25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5.75" customHeight="1" x14ac:dyDescent="0.25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5.75" customHeight="1" x14ac:dyDescent="0.25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5.75" customHeight="1" x14ac:dyDescent="0.25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5.75" customHeight="1" x14ac:dyDescent="0.25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5.75" customHeight="1" x14ac:dyDescent="0.25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5.75" customHeight="1" x14ac:dyDescent="0.2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5.75" customHeight="1" x14ac:dyDescent="0.2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5.75" customHeight="1" x14ac:dyDescent="0.25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5.75" customHeight="1" x14ac:dyDescent="0.25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5.75" customHeight="1" x14ac:dyDescent="0.25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5.75" customHeight="1" x14ac:dyDescent="0.25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5.75" customHeight="1" x14ac:dyDescent="0.25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5.75" customHeight="1" x14ac:dyDescent="0.2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5.75" customHeight="1" x14ac:dyDescent="0.2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5.75" customHeight="1" x14ac:dyDescent="0.2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5.75" customHeight="1" x14ac:dyDescent="0.2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5.75" customHeight="1" x14ac:dyDescent="0.2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5.75" customHeight="1" x14ac:dyDescent="0.2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5.75" customHeight="1" x14ac:dyDescent="0.2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5.75" customHeight="1" x14ac:dyDescent="0.2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5.75" customHeight="1" x14ac:dyDescent="0.2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5.75" customHeight="1" x14ac:dyDescent="0.2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5.75" customHeight="1" x14ac:dyDescent="0.2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5.75" customHeight="1" x14ac:dyDescent="0.2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5.75" customHeight="1" x14ac:dyDescent="0.2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5.75" customHeight="1" x14ac:dyDescent="0.2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5.75" customHeight="1" x14ac:dyDescent="0.2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5.75" customHeight="1" x14ac:dyDescent="0.2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5.75" customHeight="1" x14ac:dyDescent="0.2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5.75" customHeight="1" x14ac:dyDescent="0.2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5.75" customHeight="1" x14ac:dyDescent="0.2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5.75" customHeight="1" x14ac:dyDescent="0.2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5.75" customHeight="1" x14ac:dyDescent="0.2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5.75" customHeight="1" x14ac:dyDescent="0.2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5.75" customHeight="1" x14ac:dyDescent="0.2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5.75" customHeight="1" x14ac:dyDescent="0.2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5.75" customHeight="1" x14ac:dyDescent="0.2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5.75" customHeight="1" x14ac:dyDescent="0.25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5.75" customHeight="1" x14ac:dyDescent="0.25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5.75" customHeight="1" x14ac:dyDescent="0.25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5.75" customHeight="1" x14ac:dyDescent="0.25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5.75" customHeight="1" x14ac:dyDescent="0.2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5.75" customHeight="1" x14ac:dyDescent="0.2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5.75" customHeight="1" x14ac:dyDescent="0.25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5.75" customHeight="1" x14ac:dyDescent="0.2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5.75" customHeight="1" x14ac:dyDescent="0.25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5.75" customHeight="1" x14ac:dyDescent="0.2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5.75" customHeight="1" x14ac:dyDescent="0.25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5.75" customHeight="1" x14ac:dyDescent="0.25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5.75" customHeight="1" x14ac:dyDescent="0.25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5.75" customHeight="1" x14ac:dyDescent="0.25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5.75" customHeight="1" x14ac:dyDescent="0.25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5.75" customHeight="1" x14ac:dyDescent="0.25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5.75" customHeight="1" x14ac:dyDescent="0.2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5.75" customHeight="1" x14ac:dyDescent="0.2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5.75" customHeight="1" x14ac:dyDescent="0.2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5.75" customHeight="1" x14ac:dyDescent="0.2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5.75" customHeight="1" x14ac:dyDescent="0.2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5.75" customHeight="1" x14ac:dyDescent="0.25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5.75" customHeight="1" x14ac:dyDescent="0.25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5.75" customHeight="1" x14ac:dyDescent="0.25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5.75" customHeight="1" x14ac:dyDescent="0.25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5.75" customHeight="1" x14ac:dyDescent="0.25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5.75" customHeight="1" x14ac:dyDescent="0.25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5.75" customHeight="1" x14ac:dyDescent="0.25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5.75" customHeight="1" x14ac:dyDescent="0.25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5.75" customHeight="1" x14ac:dyDescent="0.2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5.75" customHeight="1" x14ac:dyDescent="0.25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5.75" customHeight="1" x14ac:dyDescent="0.25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5.75" customHeight="1" x14ac:dyDescent="0.25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5.75" customHeight="1" x14ac:dyDescent="0.25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5.75" customHeight="1" x14ac:dyDescent="0.25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5.75" customHeight="1" x14ac:dyDescent="0.25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5.75" customHeight="1" x14ac:dyDescent="0.25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5.75" customHeight="1" x14ac:dyDescent="0.25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5.75" customHeight="1" x14ac:dyDescent="0.25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5.75" customHeight="1" x14ac:dyDescent="0.25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5.75" customHeight="1" x14ac:dyDescent="0.25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5.75" customHeight="1" x14ac:dyDescent="0.25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5.75" customHeight="1" x14ac:dyDescent="0.25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5.75" customHeight="1" x14ac:dyDescent="0.25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5.75" customHeight="1" x14ac:dyDescent="0.25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5.75" customHeight="1" x14ac:dyDescent="0.25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5.75" customHeight="1" x14ac:dyDescent="0.25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5.75" customHeight="1" x14ac:dyDescent="0.25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5.75" customHeight="1" x14ac:dyDescent="0.25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5.75" customHeight="1" x14ac:dyDescent="0.2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5.75" customHeight="1" x14ac:dyDescent="0.25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5.75" customHeight="1" x14ac:dyDescent="0.2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5.75" customHeight="1" x14ac:dyDescent="0.2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5.75" customHeight="1" x14ac:dyDescent="0.2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5.75" customHeight="1" x14ac:dyDescent="0.2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5.75" customHeight="1" x14ac:dyDescent="0.2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5.75" customHeight="1" x14ac:dyDescent="0.2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5.75" customHeight="1" x14ac:dyDescent="0.2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5.75" customHeight="1" x14ac:dyDescent="0.25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5.75" customHeight="1" x14ac:dyDescent="0.2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5.75" customHeight="1" x14ac:dyDescent="0.25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5.75" customHeight="1" x14ac:dyDescent="0.25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5.75" customHeight="1" x14ac:dyDescent="0.25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5.75" customHeight="1" x14ac:dyDescent="0.25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5.75" customHeight="1" x14ac:dyDescent="0.25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5.75" customHeight="1" x14ac:dyDescent="0.25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5.75" customHeight="1" x14ac:dyDescent="0.25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5.75" customHeight="1" x14ac:dyDescent="0.25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5.75" customHeight="1" x14ac:dyDescent="0.25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5.75" customHeight="1" x14ac:dyDescent="0.2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5.75" customHeight="1" x14ac:dyDescent="0.25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5.75" customHeight="1" x14ac:dyDescent="0.25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5.75" customHeight="1" x14ac:dyDescent="0.25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5.75" customHeight="1" x14ac:dyDescent="0.25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5.75" customHeight="1" x14ac:dyDescent="0.25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5.75" customHeight="1" x14ac:dyDescent="0.25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5.75" customHeight="1" x14ac:dyDescent="0.25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5.75" customHeight="1" x14ac:dyDescent="0.25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5.75" customHeight="1" x14ac:dyDescent="0.25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5.75" customHeight="1" x14ac:dyDescent="0.25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5.75" customHeight="1" x14ac:dyDescent="0.25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5.75" customHeight="1" x14ac:dyDescent="0.25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5.75" customHeight="1" x14ac:dyDescent="0.25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5.75" customHeight="1" x14ac:dyDescent="0.25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5.75" customHeight="1" x14ac:dyDescent="0.25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5.75" customHeight="1" x14ac:dyDescent="0.25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5.75" customHeight="1" x14ac:dyDescent="0.25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5.75" customHeight="1" x14ac:dyDescent="0.25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5.75" customHeight="1" x14ac:dyDescent="0.25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5.75" customHeight="1" x14ac:dyDescent="0.2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5.75" customHeight="1" x14ac:dyDescent="0.25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5.75" customHeight="1" x14ac:dyDescent="0.25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5.75" customHeight="1" x14ac:dyDescent="0.25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5.75" customHeight="1" x14ac:dyDescent="0.25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5.75" customHeight="1" x14ac:dyDescent="0.25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5.75" customHeight="1" x14ac:dyDescent="0.25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5.75" customHeight="1" x14ac:dyDescent="0.25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5.75" customHeight="1" x14ac:dyDescent="0.25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5.75" customHeight="1" x14ac:dyDescent="0.25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5.75" customHeight="1" x14ac:dyDescent="0.2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5.75" customHeight="1" x14ac:dyDescent="0.25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5.75" customHeight="1" x14ac:dyDescent="0.25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5.75" customHeight="1" x14ac:dyDescent="0.25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5.75" customHeight="1" x14ac:dyDescent="0.25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5.75" customHeight="1" x14ac:dyDescent="0.25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5.75" customHeight="1" x14ac:dyDescent="0.25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5.75" customHeight="1" x14ac:dyDescent="0.25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5.75" customHeight="1" x14ac:dyDescent="0.25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5.75" customHeight="1" x14ac:dyDescent="0.2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5.75" customHeight="1" x14ac:dyDescent="0.2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5.75" customHeight="1" x14ac:dyDescent="0.25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5.75" customHeight="1" x14ac:dyDescent="0.25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5.75" customHeight="1" x14ac:dyDescent="0.25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5.75" customHeight="1" x14ac:dyDescent="0.25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5.75" customHeight="1" x14ac:dyDescent="0.25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5.75" customHeight="1" x14ac:dyDescent="0.25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5.75" customHeight="1" x14ac:dyDescent="0.25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5.75" customHeight="1" x14ac:dyDescent="0.2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5.75" customHeight="1" x14ac:dyDescent="0.25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5.75" customHeight="1" x14ac:dyDescent="0.25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5.75" customHeight="1" x14ac:dyDescent="0.25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5.75" customHeight="1" x14ac:dyDescent="0.25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5.75" customHeight="1" x14ac:dyDescent="0.25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5.75" customHeight="1" x14ac:dyDescent="0.25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5.75" customHeight="1" x14ac:dyDescent="0.25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5.75" customHeight="1" x14ac:dyDescent="0.25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5.75" customHeight="1" x14ac:dyDescent="0.25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5.75" customHeight="1" x14ac:dyDescent="0.25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5.75" customHeight="1" x14ac:dyDescent="0.25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5.75" customHeight="1" x14ac:dyDescent="0.25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5.75" customHeight="1" x14ac:dyDescent="0.25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5.75" customHeight="1" x14ac:dyDescent="0.25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5.75" customHeight="1" x14ac:dyDescent="0.25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5.75" customHeight="1" x14ac:dyDescent="0.25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5.75" customHeight="1" x14ac:dyDescent="0.25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5.75" customHeight="1" x14ac:dyDescent="0.25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5.75" customHeight="1" x14ac:dyDescent="0.25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5.75" customHeight="1" x14ac:dyDescent="0.25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5.75" customHeight="1" x14ac:dyDescent="0.25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5.75" customHeight="1" x14ac:dyDescent="0.25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5.75" customHeight="1" x14ac:dyDescent="0.25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5.75" customHeight="1" x14ac:dyDescent="0.25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5.75" customHeight="1" x14ac:dyDescent="0.25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5.75" customHeight="1" x14ac:dyDescent="0.25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5.75" customHeight="1" x14ac:dyDescent="0.25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5.75" customHeight="1" x14ac:dyDescent="0.25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5.75" customHeight="1" x14ac:dyDescent="0.25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5.75" customHeight="1" x14ac:dyDescent="0.25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5.75" customHeight="1" x14ac:dyDescent="0.25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5.75" customHeight="1" x14ac:dyDescent="0.2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5.75" customHeight="1" x14ac:dyDescent="0.25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5.75" customHeight="1" x14ac:dyDescent="0.25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5.75" customHeight="1" x14ac:dyDescent="0.25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5.75" customHeight="1" x14ac:dyDescent="0.25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5.75" customHeight="1" x14ac:dyDescent="0.25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5.75" customHeight="1" x14ac:dyDescent="0.25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5.75" customHeight="1" x14ac:dyDescent="0.25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5.75" customHeight="1" x14ac:dyDescent="0.25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5.75" customHeight="1" x14ac:dyDescent="0.25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5.75" customHeight="1" x14ac:dyDescent="0.25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5.75" customHeight="1" x14ac:dyDescent="0.25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5.75" customHeight="1" x14ac:dyDescent="0.25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5.75" customHeight="1" x14ac:dyDescent="0.25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5.75" customHeight="1" x14ac:dyDescent="0.25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5.75" customHeight="1" x14ac:dyDescent="0.25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5.75" customHeight="1" x14ac:dyDescent="0.25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5.75" customHeight="1" x14ac:dyDescent="0.25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5.75" customHeight="1" x14ac:dyDescent="0.25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5.75" customHeight="1" x14ac:dyDescent="0.25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5.75" customHeight="1" x14ac:dyDescent="0.25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5.75" customHeight="1" x14ac:dyDescent="0.25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5.75" customHeight="1" x14ac:dyDescent="0.25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5.75" customHeight="1" x14ac:dyDescent="0.25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5.75" customHeight="1" x14ac:dyDescent="0.25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5.75" customHeight="1" x14ac:dyDescent="0.25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5.75" customHeight="1" x14ac:dyDescent="0.25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5.75" customHeight="1" x14ac:dyDescent="0.25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5.75" customHeight="1" x14ac:dyDescent="0.25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5.75" customHeight="1" x14ac:dyDescent="0.25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5.75" customHeight="1" x14ac:dyDescent="0.25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5.75" customHeight="1" x14ac:dyDescent="0.25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5.75" customHeight="1" x14ac:dyDescent="0.25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5.75" customHeight="1" x14ac:dyDescent="0.25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5.75" customHeight="1" x14ac:dyDescent="0.25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5.75" customHeight="1" x14ac:dyDescent="0.25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5.75" customHeight="1" x14ac:dyDescent="0.25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5.75" customHeight="1" x14ac:dyDescent="0.25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5.75" customHeight="1" x14ac:dyDescent="0.25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5.75" customHeight="1" x14ac:dyDescent="0.25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5.75" customHeight="1" x14ac:dyDescent="0.25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5.75" customHeight="1" x14ac:dyDescent="0.25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5.75" customHeight="1" x14ac:dyDescent="0.25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5.75" customHeight="1" x14ac:dyDescent="0.25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5.75" customHeight="1" x14ac:dyDescent="0.25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5.75" customHeight="1" x14ac:dyDescent="0.25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5.75" customHeight="1" x14ac:dyDescent="0.25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5.75" customHeight="1" x14ac:dyDescent="0.25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5.75" customHeight="1" x14ac:dyDescent="0.25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5.75" customHeight="1" x14ac:dyDescent="0.25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5.75" customHeight="1" x14ac:dyDescent="0.25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5.75" customHeight="1" x14ac:dyDescent="0.25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5.75" customHeight="1" x14ac:dyDescent="0.25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5.75" customHeight="1" x14ac:dyDescent="0.25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5.75" customHeight="1" x14ac:dyDescent="0.25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5.75" customHeight="1" x14ac:dyDescent="0.25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5.75" customHeight="1" x14ac:dyDescent="0.25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5.75" customHeight="1" x14ac:dyDescent="0.25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5.75" customHeight="1" x14ac:dyDescent="0.25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5.75" customHeight="1" x14ac:dyDescent="0.25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5.75" customHeight="1" x14ac:dyDescent="0.25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5.75" customHeight="1" x14ac:dyDescent="0.25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5.75" customHeight="1" x14ac:dyDescent="0.25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5.75" customHeight="1" x14ac:dyDescent="0.25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5.75" customHeight="1" x14ac:dyDescent="0.25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5.75" customHeight="1" x14ac:dyDescent="0.25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5.75" customHeight="1" x14ac:dyDescent="0.25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5.75" customHeight="1" x14ac:dyDescent="0.25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5.75" customHeight="1" x14ac:dyDescent="0.25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5.75" customHeight="1" x14ac:dyDescent="0.25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5.75" customHeight="1" x14ac:dyDescent="0.25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5.75" customHeight="1" x14ac:dyDescent="0.25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5.75" customHeight="1" x14ac:dyDescent="0.25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5.75" customHeight="1" x14ac:dyDescent="0.25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5.75" customHeight="1" x14ac:dyDescent="0.25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5.75" customHeight="1" x14ac:dyDescent="0.25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5.75" customHeight="1" x14ac:dyDescent="0.25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5.75" customHeight="1" x14ac:dyDescent="0.25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5.75" customHeight="1" x14ac:dyDescent="0.25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5.75" customHeight="1" x14ac:dyDescent="0.25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5.75" customHeight="1" x14ac:dyDescent="0.25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5.75" customHeight="1" x14ac:dyDescent="0.25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5.75" customHeight="1" x14ac:dyDescent="0.25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5.75" customHeight="1" x14ac:dyDescent="0.25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5.75" customHeight="1" x14ac:dyDescent="0.25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5.75" customHeight="1" x14ac:dyDescent="0.25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5.75" customHeight="1" x14ac:dyDescent="0.25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5.75" customHeight="1" x14ac:dyDescent="0.25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5.75" customHeight="1" x14ac:dyDescent="0.25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5.75" customHeight="1" x14ac:dyDescent="0.25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5.75" customHeight="1" x14ac:dyDescent="0.25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5.75" customHeight="1" x14ac:dyDescent="0.25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5.75" customHeight="1" x14ac:dyDescent="0.25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5.75" customHeight="1" x14ac:dyDescent="0.25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5.75" customHeight="1" x14ac:dyDescent="0.25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5.75" customHeight="1" x14ac:dyDescent="0.25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5.75" customHeight="1" x14ac:dyDescent="0.25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5.75" customHeight="1" x14ac:dyDescent="0.25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5.75" customHeight="1" x14ac:dyDescent="0.25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5.75" customHeight="1" x14ac:dyDescent="0.25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5.75" customHeight="1" x14ac:dyDescent="0.25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5.75" customHeight="1" x14ac:dyDescent="0.25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5.75" customHeight="1" x14ac:dyDescent="0.25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5.75" customHeight="1" x14ac:dyDescent="0.25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5.75" customHeight="1" x14ac:dyDescent="0.25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5.75" customHeight="1" x14ac:dyDescent="0.25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5.75" customHeight="1" x14ac:dyDescent="0.25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5.75" customHeight="1" x14ac:dyDescent="0.25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5.75" customHeight="1" x14ac:dyDescent="0.25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5.75" customHeight="1" x14ac:dyDescent="0.25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5.75" customHeight="1" x14ac:dyDescent="0.25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5.75" customHeight="1" x14ac:dyDescent="0.25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5.75" customHeight="1" x14ac:dyDescent="0.25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5.75" customHeight="1" x14ac:dyDescent="0.25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5.75" customHeight="1" x14ac:dyDescent="0.25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5.75" customHeight="1" x14ac:dyDescent="0.25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5.75" customHeight="1" x14ac:dyDescent="0.25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5.75" customHeight="1" x14ac:dyDescent="0.25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5.75" customHeight="1" x14ac:dyDescent="0.25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5.75" customHeight="1" x14ac:dyDescent="0.25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5.75" customHeight="1" x14ac:dyDescent="0.25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5.75" customHeight="1" x14ac:dyDescent="0.25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5.75" customHeight="1" x14ac:dyDescent="0.25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5.75" customHeight="1" x14ac:dyDescent="0.25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5.75" customHeight="1" x14ac:dyDescent="0.25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5.75" customHeight="1" x14ac:dyDescent="0.25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5.75" customHeight="1" x14ac:dyDescent="0.25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5.75" customHeight="1" x14ac:dyDescent="0.25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5.75" customHeight="1" x14ac:dyDescent="0.25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5.75" customHeight="1" x14ac:dyDescent="0.25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5.75" customHeight="1" x14ac:dyDescent="0.25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5.75" customHeight="1" x14ac:dyDescent="0.25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5.75" customHeight="1" x14ac:dyDescent="0.25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5.75" customHeight="1" x14ac:dyDescent="0.25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5.75" customHeight="1" x14ac:dyDescent="0.25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5.75" customHeight="1" x14ac:dyDescent="0.25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5.75" customHeight="1" x14ac:dyDescent="0.25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5.75" customHeight="1" x14ac:dyDescent="0.25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5.75" customHeight="1" x14ac:dyDescent="0.25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5.75" customHeight="1" x14ac:dyDescent="0.25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5.75" customHeight="1" x14ac:dyDescent="0.25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5.75" customHeight="1" x14ac:dyDescent="0.25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5.75" customHeight="1" x14ac:dyDescent="0.25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5.75" customHeight="1" x14ac:dyDescent="0.25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5.75" customHeight="1" x14ac:dyDescent="0.25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5.75" customHeight="1" x14ac:dyDescent="0.25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5.75" customHeight="1" x14ac:dyDescent="0.25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5.75" customHeight="1" x14ac:dyDescent="0.25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5.75" customHeight="1" x14ac:dyDescent="0.25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5.75" customHeight="1" x14ac:dyDescent="0.25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5.75" customHeight="1" x14ac:dyDescent="0.25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5.75" customHeight="1" x14ac:dyDescent="0.25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5.75" customHeight="1" x14ac:dyDescent="0.25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5.75" customHeight="1" x14ac:dyDescent="0.25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5.75" customHeight="1" x14ac:dyDescent="0.25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5.75" customHeight="1" x14ac:dyDescent="0.25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5.75" customHeight="1" x14ac:dyDescent="0.25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5.75" customHeight="1" x14ac:dyDescent="0.25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5.75" customHeight="1" x14ac:dyDescent="0.25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5.75" customHeight="1" x14ac:dyDescent="0.25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5.75" customHeight="1" x14ac:dyDescent="0.25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5.75" customHeight="1" x14ac:dyDescent="0.25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5.75" customHeight="1" x14ac:dyDescent="0.25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5.75" customHeight="1" x14ac:dyDescent="0.25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5.75" customHeight="1" x14ac:dyDescent="0.25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5.75" customHeight="1" x14ac:dyDescent="0.25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5.75" customHeight="1" x14ac:dyDescent="0.25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5.75" customHeight="1" x14ac:dyDescent="0.25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5.75" customHeight="1" x14ac:dyDescent="0.25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5.75" customHeight="1" x14ac:dyDescent="0.25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5.75" customHeight="1" x14ac:dyDescent="0.25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5.75" customHeight="1" x14ac:dyDescent="0.25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5.75" customHeight="1" x14ac:dyDescent="0.25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5.75" customHeight="1" x14ac:dyDescent="0.25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5.75" customHeight="1" x14ac:dyDescent="0.25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5.75" customHeight="1" x14ac:dyDescent="0.25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5.75" customHeight="1" x14ac:dyDescent="0.25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5.75" customHeight="1" x14ac:dyDescent="0.25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5.75" customHeight="1" x14ac:dyDescent="0.25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5.75" customHeight="1" x14ac:dyDescent="0.25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5.75" customHeight="1" x14ac:dyDescent="0.25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5.75" customHeight="1" x14ac:dyDescent="0.25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5.75" customHeight="1" x14ac:dyDescent="0.25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5.75" customHeight="1" x14ac:dyDescent="0.25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5.75" customHeight="1" x14ac:dyDescent="0.25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5.75" customHeight="1" x14ac:dyDescent="0.25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5.75" customHeight="1" x14ac:dyDescent="0.25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5.75" customHeight="1" x14ac:dyDescent="0.25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5.75" customHeight="1" x14ac:dyDescent="0.25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5.75" customHeight="1" x14ac:dyDescent="0.25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5.75" customHeight="1" x14ac:dyDescent="0.25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5.75" customHeight="1" x14ac:dyDescent="0.25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5.75" customHeight="1" x14ac:dyDescent="0.25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5.75" customHeight="1" x14ac:dyDescent="0.25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5.75" customHeight="1" x14ac:dyDescent="0.25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5.75" customHeight="1" x14ac:dyDescent="0.25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5.75" customHeight="1" x14ac:dyDescent="0.25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5.75" customHeight="1" x14ac:dyDescent="0.25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5.75" customHeight="1" x14ac:dyDescent="0.25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5.75" customHeight="1" x14ac:dyDescent="0.25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5.75" customHeight="1" x14ac:dyDescent="0.25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5.75" customHeight="1" x14ac:dyDescent="0.25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5.75" customHeight="1" x14ac:dyDescent="0.25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5.75" customHeight="1" x14ac:dyDescent="0.25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5.75" customHeight="1" x14ac:dyDescent="0.25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5.75" customHeight="1" x14ac:dyDescent="0.25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5.75" customHeight="1" x14ac:dyDescent="0.25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5.75" customHeight="1" x14ac:dyDescent="0.25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5.75" customHeight="1" x14ac:dyDescent="0.25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5.75" customHeight="1" x14ac:dyDescent="0.25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5.75" customHeight="1" x14ac:dyDescent="0.25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5.75" customHeight="1" x14ac:dyDescent="0.25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5.75" customHeight="1" x14ac:dyDescent="0.25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5.75" customHeight="1" x14ac:dyDescent="0.25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5.75" customHeight="1" x14ac:dyDescent="0.25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5.75" customHeight="1" x14ac:dyDescent="0.25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5.75" customHeight="1" x14ac:dyDescent="0.25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5.75" customHeight="1" x14ac:dyDescent="0.25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5.75" customHeight="1" x14ac:dyDescent="0.25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5.75" customHeight="1" x14ac:dyDescent="0.25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5.75" customHeight="1" x14ac:dyDescent="0.25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5.75" customHeight="1" x14ac:dyDescent="0.25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5.75" customHeight="1" x14ac:dyDescent="0.25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5.75" customHeight="1" x14ac:dyDescent="0.25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5.75" customHeight="1" x14ac:dyDescent="0.25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5.75" customHeight="1" x14ac:dyDescent="0.25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5.75" customHeight="1" x14ac:dyDescent="0.25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5.75" customHeight="1" x14ac:dyDescent="0.25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5.75" customHeight="1" x14ac:dyDescent="0.25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5.75" customHeight="1" x14ac:dyDescent="0.25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5.75" customHeight="1" x14ac:dyDescent="0.25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5.75" customHeight="1" x14ac:dyDescent="0.25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5.75" customHeight="1" x14ac:dyDescent="0.25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5.75" customHeight="1" x14ac:dyDescent="0.25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5.75" customHeight="1" x14ac:dyDescent="0.25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5.75" customHeight="1" x14ac:dyDescent="0.25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5.75" customHeight="1" x14ac:dyDescent="0.25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5.75" customHeight="1" x14ac:dyDescent="0.25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5.75" customHeight="1" x14ac:dyDescent="0.25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5.75" customHeight="1" x14ac:dyDescent="0.25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5.75" customHeight="1" x14ac:dyDescent="0.25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5.75" customHeight="1" x14ac:dyDescent="0.25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5.75" customHeight="1" x14ac:dyDescent="0.25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5.75" customHeight="1" x14ac:dyDescent="0.25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5.75" customHeight="1" x14ac:dyDescent="0.25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5.75" customHeight="1" x14ac:dyDescent="0.25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5.75" customHeight="1" x14ac:dyDescent="0.25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5.75" customHeight="1" x14ac:dyDescent="0.25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5.75" customHeight="1" x14ac:dyDescent="0.25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5.75" customHeight="1" x14ac:dyDescent="0.25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5.75" customHeight="1" x14ac:dyDescent="0.25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5.75" customHeight="1" x14ac:dyDescent="0.25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5.75" customHeight="1" x14ac:dyDescent="0.25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5.75" customHeight="1" x14ac:dyDescent="0.25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5.75" customHeight="1" x14ac:dyDescent="0.25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5.75" customHeight="1" x14ac:dyDescent="0.25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5.75" customHeight="1" x14ac:dyDescent="0.25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5.75" customHeight="1" x14ac:dyDescent="0.25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5.75" customHeight="1" x14ac:dyDescent="0.25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5.75" customHeight="1" x14ac:dyDescent="0.25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5.75" customHeight="1" x14ac:dyDescent="0.25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5.75" customHeight="1" x14ac:dyDescent="0.25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5.75" customHeight="1" x14ac:dyDescent="0.25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5.75" customHeight="1" x14ac:dyDescent="0.25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5.75" customHeight="1" x14ac:dyDescent="0.25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5.75" customHeight="1" x14ac:dyDescent="0.25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5.75" customHeight="1" x14ac:dyDescent="0.25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5.75" customHeight="1" x14ac:dyDescent="0.25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5.75" customHeight="1" x14ac:dyDescent="0.25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5.75" customHeight="1" x14ac:dyDescent="0.25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5.75" customHeight="1" x14ac:dyDescent="0.25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5.75" customHeight="1" x14ac:dyDescent="0.25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5.75" customHeight="1" x14ac:dyDescent="0.25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5.75" customHeight="1" x14ac:dyDescent="0.25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5.75" customHeight="1" x14ac:dyDescent="0.25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5.75" customHeight="1" x14ac:dyDescent="0.25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5.75" customHeight="1" x14ac:dyDescent="0.25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5.75" customHeight="1" x14ac:dyDescent="0.25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5.75" customHeight="1" x14ac:dyDescent="0.25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5.75" customHeight="1" x14ac:dyDescent="0.25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5.75" customHeight="1" x14ac:dyDescent="0.25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5.75" customHeight="1" x14ac:dyDescent="0.25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5.75" customHeight="1" x14ac:dyDescent="0.25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5.75" customHeight="1" x14ac:dyDescent="0.25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5.75" customHeight="1" x14ac:dyDescent="0.25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5.75" customHeight="1" x14ac:dyDescent="0.25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5.75" customHeight="1" x14ac:dyDescent="0.25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5.75" customHeight="1" x14ac:dyDescent="0.25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5.75" customHeight="1" x14ac:dyDescent="0.25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5.75" customHeight="1" x14ac:dyDescent="0.25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5.75" customHeight="1" x14ac:dyDescent="0.25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5.75" customHeight="1" x14ac:dyDescent="0.25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5.75" customHeight="1" x14ac:dyDescent="0.25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5.75" customHeight="1" x14ac:dyDescent="0.25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5.75" customHeight="1" x14ac:dyDescent="0.25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5.75" customHeight="1" x14ac:dyDescent="0.25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5.75" customHeight="1" x14ac:dyDescent="0.25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5.75" customHeight="1" x14ac:dyDescent="0.25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5.75" customHeight="1" x14ac:dyDescent="0.25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5.75" customHeight="1" x14ac:dyDescent="0.25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5.75" customHeight="1" x14ac:dyDescent="0.25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5.75" customHeight="1" x14ac:dyDescent="0.25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5.75" customHeight="1" x14ac:dyDescent="0.25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5.75" customHeight="1" x14ac:dyDescent="0.25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5.75" customHeight="1" x14ac:dyDescent="0.25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5.75" customHeight="1" x14ac:dyDescent="0.25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5.75" customHeight="1" x14ac:dyDescent="0.25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5.75" customHeight="1" x14ac:dyDescent="0.25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5.75" customHeight="1" x14ac:dyDescent="0.25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5.75" customHeight="1" x14ac:dyDescent="0.25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5.75" customHeight="1" x14ac:dyDescent="0.25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5.75" customHeight="1" x14ac:dyDescent="0.25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5.75" customHeight="1" x14ac:dyDescent="0.25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5.75" customHeight="1" x14ac:dyDescent="0.25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5.75" customHeight="1" x14ac:dyDescent="0.25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5.75" customHeight="1" x14ac:dyDescent="0.25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5.75" customHeight="1" x14ac:dyDescent="0.25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5.75" customHeight="1" x14ac:dyDescent="0.25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5.75" customHeight="1" x14ac:dyDescent="0.25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5.75" customHeight="1" x14ac:dyDescent="0.25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5.75" customHeight="1" x14ac:dyDescent="0.25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5.75" customHeight="1" x14ac:dyDescent="0.25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5.75" customHeight="1" x14ac:dyDescent="0.25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5.75" customHeight="1" x14ac:dyDescent="0.25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5.75" customHeight="1" x14ac:dyDescent="0.25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5.75" customHeight="1" x14ac:dyDescent="0.25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5.75" customHeight="1" x14ac:dyDescent="0.25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5.75" customHeight="1" x14ac:dyDescent="0.25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5.75" customHeight="1" x14ac:dyDescent="0.25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5.75" customHeight="1" x14ac:dyDescent="0.25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5.75" customHeight="1" x14ac:dyDescent="0.25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5.75" customHeight="1" x14ac:dyDescent="0.25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5.75" customHeight="1" x14ac:dyDescent="0.25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5.75" customHeight="1" x14ac:dyDescent="0.25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5.75" customHeight="1" x14ac:dyDescent="0.25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5.75" customHeight="1" x14ac:dyDescent="0.25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5.75" customHeight="1" x14ac:dyDescent="0.25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5.75" customHeight="1" x14ac:dyDescent="0.25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5.75" customHeight="1" x14ac:dyDescent="0.25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5.75" customHeight="1" x14ac:dyDescent="0.25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5.75" customHeight="1" x14ac:dyDescent="0.25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5.75" customHeight="1" x14ac:dyDescent="0.25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5.75" customHeight="1" x14ac:dyDescent="0.25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5.75" customHeight="1" x14ac:dyDescent="0.25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5.75" customHeight="1" x14ac:dyDescent="0.25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5.75" customHeight="1" x14ac:dyDescent="0.25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5.75" customHeight="1" x14ac:dyDescent="0.25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5.75" customHeight="1" x14ac:dyDescent="0.25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5.75" customHeight="1" x14ac:dyDescent="0.25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5.75" customHeight="1" x14ac:dyDescent="0.25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5.75" customHeight="1" x14ac:dyDescent="0.25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5.75" customHeight="1" x14ac:dyDescent="0.25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5.75" customHeight="1" x14ac:dyDescent="0.25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5.75" customHeight="1" x14ac:dyDescent="0.25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5.75" customHeight="1" x14ac:dyDescent="0.25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5.75" customHeight="1" x14ac:dyDescent="0.25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5.75" customHeight="1" x14ac:dyDescent="0.25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5.75" customHeight="1" x14ac:dyDescent="0.25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5.75" customHeight="1" x14ac:dyDescent="0.25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5.75" customHeight="1" x14ac:dyDescent="0.25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5.75" customHeight="1" x14ac:dyDescent="0.25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5.75" customHeight="1" x14ac:dyDescent="0.25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5.75" customHeight="1" x14ac:dyDescent="0.25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5.75" customHeight="1" x14ac:dyDescent="0.25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5.75" customHeight="1" x14ac:dyDescent="0.25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5.75" customHeight="1" x14ac:dyDescent="0.25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5.75" customHeight="1" x14ac:dyDescent="0.25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5.75" customHeight="1" x14ac:dyDescent="0.25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5.75" customHeight="1" x14ac:dyDescent="0.25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5.75" customHeight="1" x14ac:dyDescent="0.25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5.75" customHeight="1" x14ac:dyDescent="0.25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5.75" customHeight="1" x14ac:dyDescent="0.25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5.75" customHeight="1" x14ac:dyDescent="0.25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5.75" customHeight="1" x14ac:dyDescent="0.25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5.75" customHeight="1" x14ac:dyDescent="0.25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5.75" customHeight="1" x14ac:dyDescent="0.25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5.75" customHeight="1" x14ac:dyDescent="0.25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5.75" customHeight="1" x14ac:dyDescent="0.25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5.75" customHeight="1" x14ac:dyDescent="0.25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5.75" customHeight="1" x14ac:dyDescent="0.25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5.75" customHeight="1" x14ac:dyDescent="0.25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5.75" customHeight="1" x14ac:dyDescent="0.25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5.75" customHeight="1" x14ac:dyDescent="0.25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5.75" customHeight="1" x14ac:dyDescent="0.25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5.75" customHeight="1" x14ac:dyDescent="0.25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5.75" customHeight="1" x14ac:dyDescent="0.25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5.75" customHeight="1" x14ac:dyDescent="0.25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5.75" customHeight="1" x14ac:dyDescent="0.25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5.75" customHeight="1" x14ac:dyDescent="0.25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5.75" customHeight="1" x14ac:dyDescent="0.25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5.75" customHeight="1" x14ac:dyDescent="0.25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5.75" customHeight="1" x14ac:dyDescent="0.25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5.75" customHeight="1" x14ac:dyDescent="0.25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5.75" customHeight="1" x14ac:dyDescent="0.25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5.75" customHeight="1" x14ac:dyDescent="0.25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5.75" customHeight="1" x14ac:dyDescent="0.25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5.75" customHeight="1" x14ac:dyDescent="0.25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5.75" customHeight="1" x14ac:dyDescent="0.25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5.75" customHeight="1" x14ac:dyDescent="0.25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5.75" customHeight="1" x14ac:dyDescent="0.25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5.75" customHeight="1" x14ac:dyDescent="0.25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5.75" customHeight="1" x14ac:dyDescent="0.25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5.75" customHeight="1" x14ac:dyDescent="0.25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5.75" customHeight="1" x14ac:dyDescent="0.25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5.75" customHeight="1" x14ac:dyDescent="0.25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5.75" customHeight="1" x14ac:dyDescent="0.25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5.75" customHeight="1" x14ac:dyDescent="0.25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5.75" customHeight="1" x14ac:dyDescent="0.25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5.75" customHeight="1" x14ac:dyDescent="0.25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5.75" customHeight="1" x14ac:dyDescent="0.25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5.75" customHeight="1" x14ac:dyDescent="0.25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5.75" customHeight="1" x14ac:dyDescent="0.25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5.75" customHeight="1" x14ac:dyDescent="0.25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5.75" customHeight="1" x14ac:dyDescent="0.25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5.75" customHeight="1" x14ac:dyDescent="0.25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5.75" customHeight="1" x14ac:dyDescent="0.25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5.75" customHeight="1" x14ac:dyDescent="0.25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5.75" customHeight="1" x14ac:dyDescent="0.25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5.75" customHeight="1" x14ac:dyDescent="0.25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5.75" customHeight="1" x14ac:dyDescent="0.25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5.75" customHeight="1" x14ac:dyDescent="0.25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5.75" customHeight="1" x14ac:dyDescent="0.25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5.75" customHeight="1" x14ac:dyDescent="0.25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5.75" customHeight="1" x14ac:dyDescent="0.25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5.75" customHeight="1" x14ac:dyDescent="0.25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5.75" customHeight="1" x14ac:dyDescent="0.25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5.75" customHeight="1" x14ac:dyDescent="0.25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5.75" customHeight="1" x14ac:dyDescent="0.25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5.75" customHeight="1" x14ac:dyDescent="0.25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5.75" customHeight="1" x14ac:dyDescent="0.25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5.75" customHeight="1" x14ac:dyDescent="0.25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5.75" customHeight="1" x14ac:dyDescent="0.25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5.75" customHeight="1" x14ac:dyDescent="0.25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5.75" customHeight="1" x14ac:dyDescent="0.25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5.75" customHeight="1" x14ac:dyDescent="0.25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5.75" customHeight="1" x14ac:dyDescent="0.25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5.75" customHeight="1" x14ac:dyDescent="0.25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5.75" customHeight="1" x14ac:dyDescent="0.25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5.75" customHeight="1" x14ac:dyDescent="0.25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5.75" customHeight="1" x14ac:dyDescent="0.25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5.75" customHeight="1" x14ac:dyDescent="0.25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5.75" customHeight="1" x14ac:dyDescent="0.25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5.75" customHeight="1" x14ac:dyDescent="0.25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5.75" customHeight="1" x14ac:dyDescent="0.25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5.75" customHeight="1" x14ac:dyDescent="0.25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5.75" customHeight="1" x14ac:dyDescent="0.25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5.75" customHeight="1" x14ac:dyDescent="0.25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5.75" customHeight="1" x14ac:dyDescent="0.25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5.75" customHeight="1" x14ac:dyDescent="0.25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5.75" customHeight="1" x14ac:dyDescent="0.25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5.75" customHeight="1" x14ac:dyDescent="0.25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5.75" customHeight="1" x14ac:dyDescent="0.25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5.75" customHeight="1" x14ac:dyDescent="0.25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5.75" customHeight="1" x14ac:dyDescent="0.25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5.75" customHeight="1" x14ac:dyDescent="0.25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5.75" customHeight="1" x14ac:dyDescent="0.25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5.75" customHeight="1" x14ac:dyDescent="0.25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5.75" customHeight="1" x14ac:dyDescent="0.25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5.75" customHeight="1" x14ac:dyDescent="0.25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5.75" customHeight="1" x14ac:dyDescent="0.25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5.75" customHeight="1" x14ac:dyDescent="0.25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5.75" customHeight="1" x14ac:dyDescent="0.25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5.75" customHeight="1" x14ac:dyDescent="0.25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5.75" customHeight="1" x14ac:dyDescent="0.25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5.75" customHeight="1" x14ac:dyDescent="0.25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5.75" customHeight="1" x14ac:dyDescent="0.25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5.75" customHeight="1" x14ac:dyDescent="0.25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5.75" customHeight="1" x14ac:dyDescent="0.25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5.75" customHeight="1" x14ac:dyDescent="0.25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5.75" customHeight="1" x14ac:dyDescent="0.25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5.75" customHeight="1" x14ac:dyDescent="0.25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5.75" customHeight="1" x14ac:dyDescent="0.25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5.75" customHeight="1" x14ac:dyDescent="0.25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5.75" customHeight="1" x14ac:dyDescent="0.25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5.75" customHeight="1" x14ac:dyDescent="0.25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5.75" customHeight="1" x14ac:dyDescent="0.25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5.75" customHeight="1" x14ac:dyDescent="0.25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5.75" customHeight="1" x14ac:dyDescent="0.25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5.75" customHeight="1" x14ac:dyDescent="0.25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5.75" customHeight="1" x14ac:dyDescent="0.25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5.75" customHeight="1" x14ac:dyDescent="0.25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5.75" customHeight="1" x14ac:dyDescent="0.25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5.75" customHeight="1" x14ac:dyDescent="0.25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5.75" customHeight="1" x14ac:dyDescent="0.25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5.75" customHeight="1" x14ac:dyDescent="0.25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5.75" customHeight="1" x14ac:dyDescent="0.25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5.75" customHeight="1" x14ac:dyDescent="0.25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5.75" customHeight="1" x14ac:dyDescent="0.25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5.75" customHeight="1" x14ac:dyDescent="0.25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5.75" customHeight="1" x14ac:dyDescent="0.25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5.75" customHeight="1" x14ac:dyDescent="0.25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5.75" customHeight="1" x14ac:dyDescent="0.25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5.75" customHeight="1" x14ac:dyDescent="0.25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5.75" customHeight="1" x14ac:dyDescent="0.25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5.75" customHeight="1" x14ac:dyDescent="0.25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5.75" customHeight="1" x14ac:dyDescent="0.25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5.75" customHeight="1" x14ac:dyDescent="0.25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5.75" customHeight="1" x14ac:dyDescent="0.25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5.75" customHeight="1" x14ac:dyDescent="0.25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5.75" customHeight="1" x14ac:dyDescent="0.25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5.75" customHeight="1" x14ac:dyDescent="0.25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5.75" customHeight="1" x14ac:dyDescent="0.25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5.75" customHeight="1" x14ac:dyDescent="0.25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5.75" customHeight="1" x14ac:dyDescent="0.25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5.75" customHeight="1" x14ac:dyDescent="0.25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5.75" customHeight="1" x14ac:dyDescent="0.25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5.75" customHeight="1" x14ac:dyDescent="0.25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5.75" customHeight="1" x14ac:dyDescent="0.25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5.75" customHeight="1" x14ac:dyDescent="0.25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5.75" customHeight="1" x14ac:dyDescent="0.25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5.75" customHeight="1" x14ac:dyDescent="0.25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5.75" customHeight="1" x14ac:dyDescent="0.25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5.75" customHeight="1" x14ac:dyDescent="0.25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5.75" customHeight="1" x14ac:dyDescent="0.25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5.75" customHeight="1" x14ac:dyDescent="0.25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5.75" customHeight="1" x14ac:dyDescent="0.25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5.75" customHeight="1" x14ac:dyDescent="0.25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5.75" customHeight="1" x14ac:dyDescent="0.25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5.75" customHeight="1" x14ac:dyDescent="0.25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5.75" customHeight="1" x14ac:dyDescent="0.25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5.75" customHeight="1" x14ac:dyDescent="0.25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5.75" customHeight="1" x14ac:dyDescent="0.25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5.75" customHeight="1" x14ac:dyDescent="0.25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5.75" customHeight="1" x14ac:dyDescent="0.25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5.75" customHeight="1" x14ac:dyDescent="0.25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5.75" customHeight="1" x14ac:dyDescent="0.25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5.75" customHeight="1" x14ac:dyDescent="0.25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5.75" customHeight="1" x14ac:dyDescent="0.25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5.75" customHeight="1" x14ac:dyDescent="0.25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5.75" customHeight="1" x14ac:dyDescent="0.25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5.75" customHeight="1" x14ac:dyDescent="0.25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spans="1:26" ht="15.75" customHeight="1" x14ac:dyDescent="0.25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spans="1:26" ht="15.75" customHeight="1" x14ac:dyDescent="0.25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spans="1:26" ht="15.75" customHeight="1" x14ac:dyDescent="0.25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spans="1:26" ht="15.75" customHeight="1" x14ac:dyDescent="0.25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spans="1:26" ht="15.75" customHeight="1" x14ac:dyDescent="0.25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mergeCells count="10">
    <mergeCell ref="B11:E11"/>
    <mergeCell ref="B12:E12"/>
    <mergeCell ref="A13:J13"/>
    <mergeCell ref="A3:K3"/>
    <mergeCell ref="A4:K4"/>
    <mergeCell ref="B6:E6"/>
    <mergeCell ref="B7:E7"/>
    <mergeCell ref="B8:E8"/>
    <mergeCell ref="B9:E9"/>
    <mergeCell ref="B10:E10"/>
  </mergeCells>
  <pageMargins left="0.511811024" right="0.511811024" top="0.78740157499999996" bottom="0.78740157499999996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00"/>
  <sheetViews>
    <sheetView tabSelected="1" view="pageBreakPreview" zoomScale="60" zoomScaleNormal="100" workbookViewId="0"/>
  </sheetViews>
  <sheetFormatPr defaultColWidth="12.625" defaultRowHeight="15" customHeight="1" x14ac:dyDescent="0.2"/>
  <cols>
    <col min="1" max="1" width="4.375" customWidth="1"/>
    <col min="2" max="2" width="30.125" customWidth="1"/>
    <col min="3" max="3" width="10.5" customWidth="1"/>
    <col min="4" max="4" width="10.875" customWidth="1"/>
    <col min="5" max="5" width="11.875" customWidth="1"/>
    <col min="6" max="6" width="10.625" customWidth="1"/>
    <col min="7" max="7" width="12" customWidth="1"/>
    <col min="8" max="8" width="10.5" customWidth="1"/>
    <col min="9" max="9" width="13.875" customWidth="1"/>
    <col min="10" max="10" width="7.125" customWidth="1"/>
    <col min="11" max="11" width="20" customWidth="1"/>
    <col min="12" max="12" width="40.25" customWidth="1"/>
    <col min="13" max="26" width="7.625" customWidth="1"/>
  </cols>
  <sheetData>
    <row r="1" spans="2:12" x14ac:dyDescent="0.25">
      <c r="C1" s="2"/>
    </row>
    <row r="2" spans="2:12" x14ac:dyDescent="0.25">
      <c r="C2" s="2"/>
    </row>
    <row r="3" spans="2:12" ht="14.25" x14ac:dyDescent="0.2">
      <c r="B3" s="188" t="s">
        <v>190</v>
      </c>
      <c r="C3" s="189"/>
      <c r="D3" s="189"/>
      <c r="E3" s="189"/>
      <c r="F3" s="189"/>
      <c r="G3" s="190"/>
      <c r="I3" s="188" t="s">
        <v>191</v>
      </c>
      <c r="J3" s="189"/>
      <c r="K3" s="189"/>
      <c r="L3" s="190"/>
    </row>
    <row r="4" spans="2:12" ht="31.5" x14ac:dyDescent="0.2">
      <c r="B4" s="83" t="s">
        <v>192</v>
      </c>
      <c r="C4" s="191" t="s">
        <v>41</v>
      </c>
      <c r="D4" s="191" t="s">
        <v>193</v>
      </c>
      <c r="E4" s="191" t="s">
        <v>194</v>
      </c>
      <c r="F4" s="191" t="s">
        <v>195</v>
      </c>
      <c r="G4" s="191" t="s">
        <v>196</v>
      </c>
      <c r="I4" s="84" t="s">
        <v>197</v>
      </c>
      <c r="J4" s="85" t="s">
        <v>41</v>
      </c>
      <c r="K4" s="85" t="s">
        <v>198</v>
      </c>
      <c r="L4" s="85" t="s">
        <v>199</v>
      </c>
    </row>
    <row r="5" spans="2:12" ht="30.75" customHeight="1" x14ac:dyDescent="0.2">
      <c r="B5" s="86" t="s">
        <v>200</v>
      </c>
      <c r="C5" s="192"/>
      <c r="D5" s="192"/>
      <c r="E5" s="192"/>
      <c r="F5" s="192"/>
      <c r="G5" s="192"/>
      <c r="I5" s="87" t="s">
        <v>201</v>
      </c>
      <c r="J5" s="88"/>
      <c r="K5" s="89">
        <v>102.13</v>
      </c>
      <c r="L5" s="89">
        <v>122.55</v>
      </c>
    </row>
    <row r="6" spans="2:12" ht="15.75" x14ac:dyDescent="0.25">
      <c r="B6" s="90" t="s">
        <v>202</v>
      </c>
      <c r="C6" s="91"/>
      <c r="D6" s="92">
        <v>12.62</v>
      </c>
      <c r="E6" s="93">
        <v>14.42</v>
      </c>
      <c r="F6" s="94">
        <v>15.14</v>
      </c>
      <c r="G6" s="95">
        <v>17.3</v>
      </c>
      <c r="I6" s="87" t="s">
        <v>203</v>
      </c>
      <c r="J6" s="96">
        <f>Motorista!C103</f>
        <v>0.21807000946073796</v>
      </c>
      <c r="K6" s="97">
        <f>K5*J6</f>
        <v>22.271490066225166</v>
      </c>
      <c r="L6" s="97">
        <f>L5*J6</f>
        <v>26.724479659413436</v>
      </c>
    </row>
    <row r="7" spans="2:12" ht="15.75" x14ac:dyDescent="0.2">
      <c r="B7" s="90" t="s">
        <v>204</v>
      </c>
      <c r="C7" s="98">
        <f>Motorista!C33</f>
        <v>0.36800000000000005</v>
      </c>
      <c r="D7" s="97">
        <f>D6*C7</f>
        <v>4.6441600000000003</v>
      </c>
      <c r="E7" s="97">
        <f t="shared" ref="E7:E8" si="0">E6*C7</f>
        <v>5.3065600000000011</v>
      </c>
      <c r="F7" s="97">
        <f t="shared" ref="F7:F8" si="1">F6*C7</f>
        <v>5.5715200000000014</v>
      </c>
      <c r="G7" s="97">
        <f t="shared" ref="G7:G8" si="2">G6*C7</f>
        <v>6.3664000000000014</v>
      </c>
      <c r="I7" s="87" t="s">
        <v>36</v>
      </c>
      <c r="J7" s="88"/>
      <c r="K7" s="99">
        <f t="shared" ref="K7:L7" si="3">SUM(K5:K6)</f>
        <v>124.40149006622516</v>
      </c>
      <c r="L7" s="99">
        <f t="shared" si="3"/>
        <v>149.27447965941343</v>
      </c>
    </row>
    <row r="8" spans="2:12" ht="15.75" x14ac:dyDescent="0.2">
      <c r="B8" s="90" t="s">
        <v>205</v>
      </c>
      <c r="C8" s="100">
        <f>Motorista!C103</f>
        <v>0.21807000946073796</v>
      </c>
      <c r="D8" s="97">
        <f>D7*C7</f>
        <v>1.7090508800000004</v>
      </c>
      <c r="E8" s="97">
        <f t="shared" si="0"/>
        <v>1.1572015894039738</v>
      </c>
      <c r="F8" s="97">
        <f t="shared" si="1"/>
        <v>1.2149814191106911</v>
      </c>
      <c r="G8" s="97">
        <f t="shared" si="2"/>
        <v>1.3883209082308425</v>
      </c>
    </row>
    <row r="9" spans="2:12" ht="15.75" x14ac:dyDescent="0.2">
      <c r="B9" s="90" t="s">
        <v>36</v>
      </c>
      <c r="C9" s="91"/>
      <c r="D9" s="99">
        <f t="shared" ref="D9:G9" si="4">SUM(D6:D8)</f>
        <v>18.97321088</v>
      </c>
      <c r="E9" s="99">
        <f t="shared" si="4"/>
        <v>20.883761589403974</v>
      </c>
      <c r="F9" s="99">
        <f t="shared" si="4"/>
        <v>21.926501419110693</v>
      </c>
      <c r="G9" s="99">
        <f t="shared" si="4"/>
        <v>25.054720908230845</v>
      </c>
    </row>
    <row r="10" spans="2:12" ht="15.75" x14ac:dyDescent="0.25">
      <c r="B10" s="9"/>
      <c r="C10" s="16"/>
      <c r="D10" s="9"/>
      <c r="E10" s="9"/>
      <c r="F10" s="9"/>
      <c r="G10" s="9"/>
    </row>
    <row r="11" spans="2:12" ht="15.75" x14ac:dyDescent="0.25">
      <c r="B11" s="9"/>
      <c r="C11" s="16"/>
      <c r="D11" s="9"/>
      <c r="E11" s="9"/>
      <c r="F11" s="9"/>
      <c r="G11" s="9"/>
    </row>
    <row r="12" spans="2:12" ht="15.75" x14ac:dyDescent="0.25">
      <c r="B12" s="9"/>
      <c r="C12" s="16"/>
      <c r="D12" s="9"/>
      <c r="E12" s="9"/>
      <c r="F12" s="9"/>
      <c r="G12" s="9"/>
    </row>
    <row r="13" spans="2:12" ht="15.75" x14ac:dyDescent="0.25">
      <c r="B13" s="195" t="s">
        <v>206</v>
      </c>
      <c r="C13" s="172"/>
      <c r="D13" s="172"/>
      <c r="E13" s="157"/>
      <c r="F13" s="9"/>
      <c r="G13" s="195" t="s">
        <v>207</v>
      </c>
      <c r="H13" s="172"/>
      <c r="I13" s="157"/>
      <c r="J13" s="101"/>
    </row>
    <row r="14" spans="2:12" ht="15.75" x14ac:dyDescent="0.25">
      <c r="B14" s="102" t="s">
        <v>208</v>
      </c>
      <c r="C14" s="102" t="s">
        <v>209</v>
      </c>
      <c r="D14" s="195" t="s">
        <v>210</v>
      </c>
      <c r="E14" s="157"/>
      <c r="F14" s="9"/>
      <c r="G14" s="103" t="s">
        <v>211</v>
      </c>
      <c r="H14" s="104" t="s">
        <v>209</v>
      </c>
      <c r="I14" s="104" t="s">
        <v>210</v>
      </c>
      <c r="J14" s="7"/>
    </row>
    <row r="15" spans="2:12" ht="15.75" x14ac:dyDescent="0.25">
      <c r="B15" s="103" t="s">
        <v>212</v>
      </c>
      <c r="C15" s="105">
        <v>1200</v>
      </c>
      <c r="D15" s="193">
        <f>D9*C15</f>
        <v>22767.853056</v>
      </c>
      <c r="E15" s="157"/>
      <c r="F15" s="9"/>
      <c r="G15" s="103" t="s">
        <v>213</v>
      </c>
      <c r="H15" s="104">
        <v>136</v>
      </c>
      <c r="I15" s="106">
        <f>H15*K7</f>
        <v>16918.602649006622</v>
      </c>
      <c r="J15" s="7"/>
    </row>
    <row r="16" spans="2:12" ht="15.75" x14ac:dyDescent="0.25">
      <c r="B16" s="103" t="s">
        <v>214</v>
      </c>
      <c r="C16" s="105">
        <v>20</v>
      </c>
      <c r="D16" s="193">
        <f>E9*C16</f>
        <v>417.67523178807949</v>
      </c>
      <c r="E16" s="157"/>
      <c r="F16" s="9"/>
      <c r="G16" s="103" t="s">
        <v>215</v>
      </c>
      <c r="H16" s="104">
        <v>16</v>
      </c>
      <c r="I16" s="106">
        <f>H16*L7</f>
        <v>2388.3916745506149</v>
      </c>
      <c r="J16" s="7"/>
    </row>
    <row r="17" spans="2:10" ht="15.75" x14ac:dyDescent="0.25">
      <c r="B17" s="103" t="s">
        <v>216</v>
      </c>
      <c r="C17" s="105">
        <v>216</v>
      </c>
      <c r="D17" s="193">
        <f>F9*C17</f>
        <v>4736.1243065279095</v>
      </c>
      <c r="E17" s="157"/>
      <c r="F17" s="9"/>
      <c r="G17" s="103" t="s">
        <v>217</v>
      </c>
      <c r="H17" s="104">
        <f t="shared" ref="H17:I17" si="5">SUM(H15:H16)</f>
        <v>152</v>
      </c>
      <c r="I17" s="106">
        <f t="shared" si="5"/>
        <v>19306.994323557235</v>
      </c>
      <c r="J17" s="7"/>
    </row>
    <row r="18" spans="2:10" ht="15.75" x14ac:dyDescent="0.25">
      <c r="B18" s="103" t="s">
        <v>218</v>
      </c>
      <c r="C18" s="105">
        <v>4</v>
      </c>
      <c r="D18" s="193">
        <f>G9*C18</f>
        <v>100.21888363292338</v>
      </c>
      <c r="E18" s="157"/>
      <c r="F18" s="9"/>
      <c r="G18" s="103" t="s">
        <v>219</v>
      </c>
      <c r="H18" s="107">
        <f t="shared" ref="H18:I18" si="6">H17/12</f>
        <v>12.666666666666666</v>
      </c>
      <c r="I18" s="106">
        <f t="shared" si="6"/>
        <v>1608.9161936297696</v>
      </c>
      <c r="J18" s="7"/>
    </row>
    <row r="19" spans="2:10" ht="15.75" x14ac:dyDescent="0.25">
      <c r="B19" s="103" t="s">
        <v>217</v>
      </c>
      <c r="C19" s="105">
        <f t="shared" ref="C19:D19" si="7">SUM(C15:C18)</f>
        <v>1440</v>
      </c>
      <c r="D19" s="193">
        <f t="shared" si="7"/>
        <v>28021.871477948909</v>
      </c>
      <c r="E19" s="157"/>
      <c r="F19" s="9"/>
      <c r="G19" s="108" t="s">
        <v>220</v>
      </c>
      <c r="H19" s="109"/>
      <c r="I19" s="110">
        <f>I18/2</f>
        <v>804.45809681488481</v>
      </c>
      <c r="J19" s="7"/>
    </row>
    <row r="20" spans="2:10" ht="15.75" x14ac:dyDescent="0.25">
      <c r="B20" s="103" t="s">
        <v>219</v>
      </c>
      <c r="C20" s="105">
        <f t="shared" ref="C20:D20" si="8">C19/12</f>
        <v>120</v>
      </c>
      <c r="D20" s="193">
        <f t="shared" si="8"/>
        <v>2335.1559564957424</v>
      </c>
      <c r="E20" s="157"/>
      <c r="F20" s="9"/>
      <c r="G20" s="9"/>
      <c r="J20" s="7"/>
    </row>
    <row r="21" spans="2:10" ht="15.75" customHeight="1" x14ac:dyDescent="0.25">
      <c r="B21" s="111" t="s">
        <v>220</v>
      </c>
      <c r="C21" s="112">
        <f t="shared" ref="C21:D21" si="9">C20/2</f>
        <v>60</v>
      </c>
      <c r="D21" s="194">
        <f t="shared" si="9"/>
        <v>1167.5779782478712</v>
      </c>
      <c r="E21" s="157"/>
      <c r="F21" s="9"/>
      <c r="G21" s="9"/>
    </row>
    <row r="22" spans="2:10" ht="15.75" customHeight="1" x14ac:dyDescent="0.25">
      <c r="B22" s="9"/>
      <c r="C22" s="16"/>
      <c r="D22" s="9"/>
      <c r="E22" s="9"/>
      <c r="F22" s="9"/>
      <c r="G22" s="9"/>
    </row>
    <row r="23" spans="2:10" ht="15.75" customHeight="1" x14ac:dyDescent="0.25">
      <c r="B23" s="195" t="s">
        <v>221</v>
      </c>
      <c r="C23" s="172"/>
      <c r="D23" s="172"/>
      <c r="E23" s="157"/>
      <c r="F23" s="9"/>
      <c r="G23" s="9"/>
    </row>
    <row r="24" spans="2:10" ht="15.75" customHeight="1" x14ac:dyDescent="0.25">
      <c r="B24" s="113" t="s">
        <v>222</v>
      </c>
      <c r="C24" s="196" t="s">
        <v>223</v>
      </c>
      <c r="D24" s="157"/>
      <c r="E24" s="113" t="s">
        <v>220</v>
      </c>
      <c r="F24" s="9"/>
      <c r="G24" s="9"/>
    </row>
    <row r="25" spans="2:10" ht="15.75" customHeight="1" x14ac:dyDescent="0.25">
      <c r="B25" s="114">
        <v>9.4</v>
      </c>
      <c r="C25" s="197">
        <v>18</v>
      </c>
      <c r="D25" s="157"/>
      <c r="E25" s="114">
        <f>C25*B25</f>
        <v>169.20000000000002</v>
      </c>
      <c r="F25" s="9"/>
      <c r="G25" s="9"/>
    </row>
    <row r="26" spans="2:10" ht="15.75" customHeight="1" x14ac:dyDescent="0.25">
      <c r="B26" s="115"/>
      <c r="C26" s="116"/>
      <c r="D26" s="117"/>
      <c r="E26" s="117"/>
      <c r="F26" s="9"/>
      <c r="G26" s="9"/>
    </row>
    <row r="27" spans="2:10" ht="15.75" customHeight="1" x14ac:dyDescent="0.25">
      <c r="B27" s="115"/>
      <c r="C27" s="118"/>
      <c r="D27" s="117"/>
      <c r="E27" s="117"/>
      <c r="F27" s="9"/>
      <c r="G27" s="9"/>
    </row>
    <row r="28" spans="2:10" ht="15.75" customHeight="1" x14ac:dyDescent="0.25">
      <c r="B28" s="115"/>
      <c r="C28" s="116"/>
      <c r="D28" s="119"/>
      <c r="E28" s="119"/>
      <c r="F28" s="9"/>
      <c r="G28" s="9"/>
    </row>
    <row r="29" spans="2:10" ht="15.75" customHeight="1" x14ac:dyDescent="0.25">
      <c r="B29" s="198" t="s">
        <v>224</v>
      </c>
      <c r="C29" s="162"/>
      <c r="D29" s="7"/>
      <c r="E29" s="7"/>
    </row>
    <row r="30" spans="2:10" ht="15.75" customHeight="1" x14ac:dyDescent="0.25">
      <c r="B30" s="120" t="s">
        <v>220</v>
      </c>
      <c r="C30" s="121">
        <f>D21+E25+I19</f>
        <v>2141.2360750627558</v>
      </c>
      <c r="D30" s="7"/>
      <c r="E30" s="7"/>
    </row>
    <row r="31" spans="2:10" ht="15.75" customHeight="1" x14ac:dyDescent="0.25">
      <c r="B31" s="7"/>
      <c r="C31" s="2"/>
      <c r="D31" s="7"/>
      <c r="E31" s="7"/>
    </row>
    <row r="32" spans="2:10" ht="15.75" customHeight="1" x14ac:dyDescent="0.25">
      <c r="B32" s="7"/>
      <c r="C32" s="2"/>
      <c r="D32" s="7"/>
      <c r="E32" s="7"/>
    </row>
    <row r="33" spans="3:3" ht="15.75" customHeight="1" x14ac:dyDescent="0.25">
      <c r="C33" s="2"/>
    </row>
    <row r="34" spans="3:3" ht="15.75" customHeight="1" x14ac:dyDescent="0.25">
      <c r="C34" s="2"/>
    </row>
    <row r="35" spans="3:3" ht="15.75" customHeight="1" x14ac:dyDescent="0.25">
      <c r="C35" s="2"/>
    </row>
    <row r="36" spans="3:3" ht="15.75" customHeight="1" x14ac:dyDescent="0.25">
      <c r="C36" s="2"/>
    </row>
    <row r="37" spans="3:3" ht="15.75" customHeight="1" x14ac:dyDescent="0.25">
      <c r="C37" s="2"/>
    </row>
    <row r="38" spans="3:3" ht="15.75" customHeight="1" x14ac:dyDescent="0.25">
      <c r="C38" s="2"/>
    </row>
    <row r="39" spans="3:3" ht="15.75" customHeight="1" x14ac:dyDescent="0.25">
      <c r="C39" s="2"/>
    </row>
    <row r="40" spans="3:3" ht="15.75" customHeight="1" x14ac:dyDescent="0.25">
      <c r="C40" s="2"/>
    </row>
    <row r="41" spans="3:3" ht="15.75" customHeight="1" x14ac:dyDescent="0.25">
      <c r="C41" s="2"/>
    </row>
    <row r="42" spans="3:3" ht="15.75" customHeight="1" x14ac:dyDescent="0.25">
      <c r="C42" s="2"/>
    </row>
    <row r="43" spans="3:3" ht="15.75" customHeight="1" x14ac:dyDescent="0.25">
      <c r="C43" s="2"/>
    </row>
    <row r="44" spans="3:3" ht="15.75" customHeight="1" x14ac:dyDescent="0.25">
      <c r="C44" s="2"/>
    </row>
    <row r="45" spans="3:3" ht="15.75" customHeight="1" x14ac:dyDescent="0.25">
      <c r="C45" s="2"/>
    </row>
    <row r="46" spans="3:3" ht="15.75" customHeight="1" x14ac:dyDescent="0.25">
      <c r="C46" s="2"/>
    </row>
    <row r="47" spans="3:3" ht="15.75" customHeight="1" x14ac:dyDescent="0.25">
      <c r="C47" s="2"/>
    </row>
    <row r="48" spans="3:3" ht="15.75" customHeight="1" x14ac:dyDescent="0.25">
      <c r="C48" s="2"/>
    </row>
    <row r="49" spans="3:3" ht="15.75" customHeight="1" x14ac:dyDescent="0.25">
      <c r="C49" s="2"/>
    </row>
    <row r="50" spans="3:3" ht="15.75" customHeight="1" x14ac:dyDescent="0.25">
      <c r="C50" s="2"/>
    </row>
    <row r="51" spans="3:3" ht="15.75" customHeight="1" x14ac:dyDescent="0.25">
      <c r="C51" s="2"/>
    </row>
    <row r="52" spans="3:3" ht="15.75" customHeight="1" x14ac:dyDescent="0.25">
      <c r="C52" s="2"/>
    </row>
    <row r="53" spans="3:3" ht="15.75" customHeight="1" x14ac:dyDescent="0.25">
      <c r="C53" s="2"/>
    </row>
    <row r="54" spans="3:3" ht="15.75" customHeight="1" x14ac:dyDescent="0.25">
      <c r="C54" s="2"/>
    </row>
    <row r="55" spans="3:3" ht="15.75" customHeight="1" x14ac:dyDescent="0.25">
      <c r="C55" s="2"/>
    </row>
    <row r="56" spans="3:3" ht="15.75" customHeight="1" x14ac:dyDescent="0.25">
      <c r="C56" s="2"/>
    </row>
    <row r="57" spans="3:3" ht="15.75" customHeight="1" x14ac:dyDescent="0.25">
      <c r="C57" s="2"/>
    </row>
    <row r="58" spans="3:3" ht="15.75" customHeight="1" x14ac:dyDescent="0.25">
      <c r="C58" s="2"/>
    </row>
    <row r="59" spans="3:3" ht="15.75" customHeight="1" x14ac:dyDescent="0.25">
      <c r="C59" s="2"/>
    </row>
    <row r="60" spans="3:3" ht="15.75" customHeight="1" x14ac:dyDescent="0.25">
      <c r="C60" s="2"/>
    </row>
    <row r="61" spans="3:3" ht="15.75" customHeight="1" x14ac:dyDescent="0.25">
      <c r="C61" s="2"/>
    </row>
    <row r="62" spans="3:3" ht="15.75" customHeight="1" x14ac:dyDescent="0.25">
      <c r="C62" s="2"/>
    </row>
    <row r="63" spans="3:3" ht="15.75" customHeight="1" x14ac:dyDescent="0.25">
      <c r="C63" s="2"/>
    </row>
    <row r="64" spans="3:3" ht="15.75" customHeight="1" x14ac:dyDescent="0.25">
      <c r="C64" s="2"/>
    </row>
    <row r="65" spans="3:3" ht="15.75" customHeight="1" x14ac:dyDescent="0.25">
      <c r="C65" s="2"/>
    </row>
    <row r="66" spans="3:3" ht="15.75" customHeight="1" x14ac:dyDescent="0.25">
      <c r="C66" s="2"/>
    </row>
    <row r="67" spans="3:3" ht="15.75" customHeight="1" x14ac:dyDescent="0.25">
      <c r="C67" s="2"/>
    </row>
    <row r="68" spans="3:3" ht="15.75" customHeight="1" x14ac:dyDescent="0.25">
      <c r="C68" s="2"/>
    </row>
    <row r="69" spans="3:3" ht="15.75" customHeight="1" x14ac:dyDescent="0.25">
      <c r="C69" s="2"/>
    </row>
    <row r="70" spans="3:3" ht="15.75" customHeight="1" x14ac:dyDescent="0.25">
      <c r="C70" s="2"/>
    </row>
    <row r="71" spans="3:3" ht="15.75" customHeight="1" x14ac:dyDescent="0.25">
      <c r="C71" s="2"/>
    </row>
    <row r="72" spans="3:3" ht="15.75" customHeight="1" x14ac:dyDescent="0.25">
      <c r="C72" s="2"/>
    </row>
    <row r="73" spans="3:3" ht="15.75" customHeight="1" x14ac:dyDescent="0.25">
      <c r="C73" s="2"/>
    </row>
    <row r="74" spans="3:3" ht="15.75" customHeight="1" x14ac:dyDescent="0.25">
      <c r="C74" s="2"/>
    </row>
    <row r="75" spans="3:3" ht="15.75" customHeight="1" x14ac:dyDescent="0.25">
      <c r="C75" s="2"/>
    </row>
    <row r="76" spans="3:3" ht="15.75" customHeight="1" x14ac:dyDescent="0.25">
      <c r="C76" s="2"/>
    </row>
    <row r="77" spans="3:3" ht="15.75" customHeight="1" x14ac:dyDescent="0.25">
      <c r="C77" s="2"/>
    </row>
    <row r="78" spans="3:3" ht="15.75" customHeight="1" x14ac:dyDescent="0.25">
      <c r="C78" s="2"/>
    </row>
    <row r="79" spans="3:3" ht="15.75" customHeight="1" x14ac:dyDescent="0.25">
      <c r="C79" s="2"/>
    </row>
    <row r="80" spans="3:3" ht="15.75" customHeight="1" x14ac:dyDescent="0.25">
      <c r="C80" s="2"/>
    </row>
    <row r="81" spans="3:3" ht="15.75" customHeight="1" x14ac:dyDescent="0.25">
      <c r="C81" s="2"/>
    </row>
    <row r="82" spans="3:3" ht="15.75" customHeight="1" x14ac:dyDescent="0.25">
      <c r="C82" s="2"/>
    </row>
    <row r="83" spans="3:3" ht="15.75" customHeight="1" x14ac:dyDescent="0.25">
      <c r="C83" s="2"/>
    </row>
    <row r="84" spans="3:3" ht="15.75" customHeight="1" x14ac:dyDescent="0.25">
      <c r="C84" s="2"/>
    </row>
    <row r="85" spans="3:3" ht="15.75" customHeight="1" x14ac:dyDescent="0.25">
      <c r="C85" s="2"/>
    </row>
    <row r="86" spans="3:3" ht="15.75" customHeight="1" x14ac:dyDescent="0.25">
      <c r="C86" s="2"/>
    </row>
    <row r="87" spans="3:3" ht="15.75" customHeight="1" x14ac:dyDescent="0.25">
      <c r="C87" s="2"/>
    </row>
    <row r="88" spans="3:3" ht="15.75" customHeight="1" x14ac:dyDescent="0.25">
      <c r="C88" s="2"/>
    </row>
    <row r="89" spans="3:3" ht="15.75" customHeight="1" x14ac:dyDescent="0.25">
      <c r="C89" s="2"/>
    </row>
    <row r="90" spans="3:3" ht="15.75" customHeight="1" x14ac:dyDescent="0.25">
      <c r="C90" s="2"/>
    </row>
    <row r="91" spans="3:3" ht="15.75" customHeight="1" x14ac:dyDescent="0.25">
      <c r="C91" s="2"/>
    </row>
    <row r="92" spans="3:3" ht="15.75" customHeight="1" x14ac:dyDescent="0.25">
      <c r="C92" s="2"/>
    </row>
    <row r="93" spans="3:3" ht="15.75" customHeight="1" x14ac:dyDescent="0.25">
      <c r="C93" s="2"/>
    </row>
    <row r="94" spans="3:3" ht="15.75" customHeight="1" x14ac:dyDescent="0.25">
      <c r="C94" s="2"/>
    </row>
    <row r="95" spans="3:3" ht="15.75" customHeight="1" x14ac:dyDescent="0.25">
      <c r="C95" s="2"/>
    </row>
    <row r="96" spans="3:3" ht="15.75" customHeight="1" x14ac:dyDescent="0.25">
      <c r="C96" s="2"/>
    </row>
    <row r="97" spans="3:3" ht="15.75" customHeight="1" x14ac:dyDescent="0.25">
      <c r="C97" s="2"/>
    </row>
    <row r="98" spans="3:3" ht="15.75" customHeight="1" x14ac:dyDescent="0.25">
      <c r="C98" s="2"/>
    </row>
    <row r="99" spans="3:3" ht="15.75" customHeight="1" x14ac:dyDescent="0.25">
      <c r="C99" s="2"/>
    </row>
    <row r="100" spans="3:3" ht="15.75" customHeight="1" x14ac:dyDescent="0.25">
      <c r="C100" s="2"/>
    </row>
    <row r="101" spans="3:3" ht="15.75" customHeight="1" x14ac:dyDescent="0.25">
      <c r="C101" s="2"/>
    </row>
    <row r="102" spans="3:3" ht="15.75" customHeight="1" x14ac:dyDescent="0.25">
      <c r="C102" s="2"/>
    </row>
    <row r="103" spans="3:3" ht="15.75" customHeight="1" x14ac:dyDescent="0.25">
      <c r="C103" s="2"/>
    </row>
    <row r="104" spans="3:3" ht="15.75" customHeight="1" x14ac:dyDescent="0.25">
      <c r="C104" s="2"/>
    </row>
    <row r="105" spans="3:3" ht="15.75" customHeight="1" x14ac:dyDescent="0.25">
      <c r="C105" s="2"/>
    </row>
    <row r="106" spans="3:3" ht="15.75" customHeight="1" x14ac:dyDescent="0.25">
      <c r="C106" s="2"/>
    </row>
    <row r="107" spans="3:3" ht="15.75" customHeight="1" x14ac:dyDescent="0.25">
      <c r="C107" s="2"/>
    </row>
    <row r="108" spans="3:3" ht="15.75" customHeight="1" x14ac:dyDescent="0.25">
      <c r="C108" s="2"/>
    </row>
    <row r="109" spans="3:3" ht="15.75" customHeight="1" x14ac:dyDescent="0.25">
      <c r="C109" s="2"/>
    </row>
    <row r="110" spans="3:3" ht="15.75" customHeight="1" x14ac:dyDescent="0.25">
      <c r="C110" s="2"/>
    </row>
    <row r="111" spans="3:3" ht="15.75" customHeight="1" x14ac:dyDescent="0.25">
      <c r="C111" s="2"/>
    </row>
    <row r="112" spans="3:3" ht="15.75" customHeight="1" x14ac:dyDescent="0.25">
      <c r="C112" s="2"/>
    </row>
    <row r="113" spans="3:3" ht="15.75" customHeight="1" x14ac:dyDescent="0.25">
      <c r="C113" s="2"/>
    </row>
    <row r="114" spans="3:3" ht="15.75" customHeight="1" x14ac:dyDescent="0.25">
      <c r="C114" s="2"/>
    </row>
    <row r="115" spans="3:3" ht="15.75" customHeight="1" x14ac:dyDescent="0.25">
      <c r="C115" s="2"/>
    </row>
    <row r="116" spans="3:3" ht="15.75" customHeight="1" x14ac:dyDescent="0.25">
      <c r="C116" s="2"/>
    </row>
    <row r="117" spans="3:3" ht="15.75" customHeight="1" x14ac:dyDescent="0.25">
      <c r="C117" s="2"/>
    </row>
    <row r="118" spans="3:3" ht="15.75" customHeight="1" x14ac:dyDescent="0.25">
      <c r="C118" s="2"/>
    </row>
    <row r="119" spans="3:3" ht="15.75" customHeight="1" x14ac:dyDescent="0.25">
      <c r="C119" s="2"/>
    </row>
    <row r="120" spans="3:3" ht="15.75" customHeight="1" x14ac:dyDescent="0.25">
      <c r="C120" s="2"/>
    </row>
    <row r="121" spans="3:3" ht="15.75" customHeight="1" x14ac:dyDescent="0.25">
      <c r="C121" s="2"/>
    </row>
    <row r="122" spans="3:3" ht="15.75" customHeight="1" x14ac:dyDescent="0.25">
      <c r="C122" s="2"/>
    </row>
    <row r="123" spans="3:3" ht="15.75" customHeight="1" x14ac:dyDescent="0.25">
      <c r="C123" s="2"/>
    </row>
    <row r="124" spans="3:3" ht="15.75" customHeight="1" x14ac:dyDescent="0.25">
      <c r="C124" s="2"/>
    </row>
    <row r="125" spans="3:3" ht="15.75" customHeight="1" x14ac:dyDescent="0.25">
      <c r="C125" s="2"/>
    </row>
    <row r="126" spans="3:3" ht="15.75" customHeight="1" x14ac:dyDescent="0.25">
      <c r="C126" s="2"/>
    </row>
    <row r="127" spans="3:3" ht="15.75" customHeight="1" x14ac:dyDescent="0.25">
      <c r="C127" s="2"/>
    </row>
    <row r="128" spans="3:3" ht="15.75" customHeight="1" x14ac:dyDescent="0.25">
      <c r="C128" s="2"/>
    </row>
    <row r="129" spans="3:3" ht="15.75" customHeight="1" x14ac:dyDescent="0.25">
      <c r="C129" s="2"/>
    </row>
    <row r="130" spans="3:3" ht="15.75" customHeight="1" x14ac:dyDescent="0.25">
      <c r="C130" s="2"/>
    </row>
    <row r="131" spans="3:3" ht="15.75" customHeight="1" x14ac:dyDescent="0.25">
      <c r="C131" s="2"/>
    </row>
    <row r="132" spans="3:3" ht="15.75" customHeight="1" x14ac:dyDescent="0.25">
      <c r="C132" s="2"/>
    </row>
    <row r="133" spans="3:3" ht="15.75" customHeight="1" x14ac:dyDescent="0.25">
      <c r="C133" s="2"/>
    </row>
    <row r="134" spans="3:3" ht="15.75" customHeight="1" x14ac:dyDescent="0.25">
      <c r="C134" s="2"/>
    </row>
    <row r="135" spans="3:3" ht="15.75" customHeight="1" x14ac:dyDescent="0.25">
      <c r="C135" s="2"/>
    </row>
    <row r="136" spans="3:3" ht="15.75" customHeight="1" x14ac:dyDescent="0.25">
      <c r="C136" s="2"/>
    </row>
    <row r="137" spans="3:3" ht="15.75" customHeight="1" x14ac:dyDescent="0.25">
      <c r="C137" s="2"/>
    </row>
    <row r="138" spans="3:3" ht="15.75" customHeight="1" x14ac:dyDescent="0.25">
      <c r="C138" s="2"/>
    </row>
    <row r="139" spans="3:3" ht="15.75" customHeight="1" x14ac:dyDescent="0.25">
      <c r="C139" s="2"/>
    </row>
    <row r="140" spans="3:3" ht="15.75" customHeight="1" x14ac:dyDescent="0.25">
      <c r="C140" s="2"/>
    </row>
    <row r="141" spans="3:3" ht="15.75" customHeight="1" x14ac:dyDescent="0.25">
      <c r="C141" s="2"/>
    </row>
    <row r="142" spans="3:3" ht="15.75" customHeight="1" x14ac:dyDescent="0.25">
      <c r="C142" s="2"/>
    </row>
    <row r="143" spans="3:3" ht="15.75" customHeight="1" x14ac:dyDescent="0.25">
      <c r="C143" s="2"/>
    </row>
    <row r="144" spans="3:3" ht="15.75" customHeight="1" x14ac:dyDescent="0.25">
      <c r="C144" s="2"/>
    </row>
    <row r="145" spans="3:3" ht="15.75" customHeight="1" x14ac:dyDescent="0.25">
      <c r="C145" s="2"/>
    </row>
    <row r="146" spans="3:3" ht="15.75" customHeight="1" x14ac:dyDescent="0.25">
      <c r="C146" s="2"/>
    </row>
    <row r="147" spans="3:3" ht="15.75" customHeight="1" x14ac:dyDescent="0.25">
      <c r="C147" s="2"/>
    </row>
    <row r="148" spans="3:3" ht="15.75" customHeight="1" x14ac:dyDescent="0.25">
      <c r="C148" s="2"/>
    </row>
    <row r="149" spans="3:3" ht="15.75" customHeight="1" x14ac:dyDescent="0.25">
      <c r="C149" s="2"/>
    </row>
    <row r="150" spans="3:3" ht="15.75" customHeight="1" x14ac:dyDescent="0.25">
      <c r="C150" s="2"/>
    </row>
    <row r="151" spans="3:3" ht="15.75" customHeight="1" x14ac:dyDescent="0.25">
      <c r="C151" s="2"/>
    </row>
    <row r="152" spans="3:3" ht="15.75" customHeight="1" x14ac:dyDescent="0.25">
      <c r="C152" s="2"/>
    </row>
    <row r="153" spans="3:3" ht="15.75" customHeight="1" x14ac:dyDescent="0.25">
      <c r="C153" s="2"/>
    </row>
    <row r="154" spans="3:3" ht="15.75" customHeight="1" x14ac:dyDescent="0.25">
      <c r="C154" s="2"/>
    </row>
    <row r="155" spans="3:3" ht="15.75" customHeight="1" x14ac:dyDescent="0.25">
      <c r="C155" s="2"/>
    </row>
    <row r="156" spans="3:3" ht="15.75" customHeight="1" x14ac:dyDescent="0.25">
      <c r="C156" s="2"/>
    </row>
    <row r="157" spans="3:3" ht="15.75" customHeight="1" x14ac:dyDescent="0.25">
      <c r="C157" s="2"/>
    </row>
    <row r="158" spans="3:3" ht="15.75" customHeight="1" x14ac:dyDescent="0.25">
      <c r="C158" s="2"/>
    </row>
    <row r="159" spans="3:3" ht="15.75" customHeight="1" x14ac:dyDescent="0.25">
      <c r="C159" s="2"/>
    </row>
    <row r="160" spans="3:3" ht="15.75" customHeight="1" x14ac:dyDescent="0.25">
      <c r="C160" s="2"/>
    </row>
    <row r="161" spans="3:3" ht="15.75" customHeight="1" x14ac:dyDescent="0.25">
      <c r="C161" s="2"/>
    </row>
    <row r="162" spans="3:3" ht="15.75" customHeight="1" x14ac:dyDescent="0.25">
      <c r="C162" s="2"/>
    </row>
    <row r="163" spans="3:3" ht="15.75" customHeight="1" x14ac:dyDescent="0.25">
      <c r="C163" s="2"/>
    </row>
    <row r="164" spans="3:3" ht="15.75" customHeight="1" x14ac:dyDescent="0.25">
      <c r="C164" s="2"/>
    </row>
    <row r="165" spans="3:3" ht="15.75" customHeight="1" x14ac:dyDescent="0.25">
      <c r="C165" s="2"/>
    </row>
    <row r="166" spans="3:3" ht="15.75" customHeight="1" x14ac:dyDescent="0.25">
      <c r="C166" s="2"/>
    </row>
    <row r="167" spans="3:3" ht="15.75" customHeight="1" x14ac:dyDescent="0.25">
      <c r="C167" s="2"/>
    </row>
    <row r="168" spans="3:3" ht="15.75" customHeight="1" x14ac:dyDescent="0.25">
      <c r="C168" s="2"/>
    </row>
    <row r="169" spans="3:3" ht="15.75" customHeight="1" x14ac:dyDescent="0.25">
      <c r="C169" s="2"/>
    </row>
    <row r="170" spans="3:3" ht="15.75" customHeight="1" x14ac:dyDescent="0.25">
      <c r="C170" s="2"/>
    </row>
    <row r="171" spans="3:3" ht="15.75" customHeight="1" x14ac:dyDescent="0.25">
      <c r="C171" s="2"/>
    </row>
    <row r="172" spans="3:3" ht="15.75" customHeight="1" x14ac:dyDescent="0.25">
      <c r="C172" s="2"/>
    </row>
    <row r="173" spans="3:3" ht="15.75" customHeight="1" x14ac:dyDescent="0.25">
      <c r="C173" s="2"/>
    </row>
    <row r="174" spans="3:3" ht="15.75" customHeight="1" x14ac:dyDescent="0.25">
      <c r="C174" s="2"/>
    </row>
    <row r="175" spans="3:3" ht="15.75" customHeight="1" x14ac:dyDescent="0.25">
      <c r="C175" s="2"/>
    </row>
    <row r="176" spans="3:3" ht="15.75" customHeight="1" x14ac:dyDescent="0.25">
      <c r="C176" s="2"/>
    </row>
    <row r="177" spans="3:3" ht="15.75" customHeight="1" x14ac:dyDescent="0.25">
      <c r="C177" s="2"/>
    </row>
    <row r="178" spans="3:3" ht="15.75" customHeight="1" x14ac:dyDescent="0.25">
      <c r="C178" s="2"/>
    </row>
    <row r="179" spans="3:3" ht="15.75" customHeight="1" x14ac:dyDescent="0.25">
      <c r="C179" s="2"/>
    </row>
    <row r="180" spans="3:3" ht="15.75" customHeight="1" x14ac:dyDescent="0.25">
      <c r="C180" s="2"/>
    </row>
    <row r="181" spans="3:3" ht="15.75" customHeight="1" x14ac:dyDescent="0.25">
      <c r="C181" s="2"/>
    </row>
    <row r="182" spans="3:3" ht="15.75" customHeight="1" x14ac:dyDescent="0.25">
      <c r="C182" s="2"/>
    </row>
    <row r="183" spans="3:3" ht="15.75" customHeight="1" x14ac:dyDescent="0.25">
      <c r="C183" s="2"/>
    </row>
    <row r="184" spans="3:3" ht="15.75" customHeight="1" x14ac:dyDescent="0.25">
      <c r="C184" s="2"/>
    </row>
    <row r="185" spans="3:3" ht="15.75" customHeight="1" x14ac:dyDescent="0.25">
      <c r="C185" s="2"/>
    </row>
    <row r="186" spans="3:3" ht="15.75" customHeight="1" x14ac:dyDescent="0.25">
      <c r="C186" s="2"/>
    </row>
    <row r="187" spans="3:3" ht="15.75" customHeight="1" x14ac:dyDescent="0.25">
      <c r="C187" s="2"/>
    </row>
    <row r="188" spans="3:3" ht="15.75" customHeight="1" x14ac:dyDescent="0.25">
      <c r="C188" s="2"/>
    </row>
    <row r="189" spans="3:3" ht="15.75" customHeight="1" x14ac:dyDescent="0.25">
      <c r="C189" s="2"/>
    </row>
    <row r="190" spans="3:3" ht="15.75" customHeight="1" x14ac:dyDescent="0.25">
      <c r="C190" s="2"/>
    </row>
    <row r="191" spans="3:3" ht="15.75" customHeight="1" x14ac:dyDescent="0.25">
      <c r="C191" s="2"/>
    </row>
    <row r="192" spans="3:3" ht="15.75" customHeight="1" x14ac:dyDescent="0.25">
      <c r="C192" s="2"/>
    </row>
    <row r="193" spans="3:3" ht="15.75" customHeight="1" x14ac:dyDescent="0.25">
      <c r="C193" s="2"/>
    </row>
    <row r="194" spans="3:3" ht="15.75" customHeight="1" x14ac:dyDescent="0.25">
      <c r="C194" s="2"/>
    </row>
    <row r="195" spans="3:3" ht="15.75" customHeight="1" x14ac:dyDescent="0.25">
      <c r="C195" s="2"/>
    </row>
    <row r="196" spans="3:3" ht="15.75" customHeight="1" x14ac:dyDescent="0.25">
      <c r="C196" s="2"/>
    </row>
    <row r="197" spans="3:3" ht="15.75" customHeight="1" x14ac:dyDescent="0.25">
      <c r="C197" s="2"/>
    </row>
    <row r="198" spans="3:3" ht="15.75" customHeight="1" x14ac:dyDescent="0.25">
      <c r="C198" s="2"/>
    </row>
    <row r="199" spans="3:3" ht="15.75" customHeight="1" x14ac:dyDescent="0.25">
      <c r="C199" s="2"/>
    </row>
    <row r="200" spans="3:3" ht="15.75" customHeight="1" x14ac:dyDescent="0.25">
      <c r="C200" s="2"/>
    </row>
    <row r="201" spans="3:3" ht="15.75" customHeight="1" x14ac:dyDescent="0.25">
      <c r="C201" s="2"/>
    </row>
    <row r="202" spans="3:3" ht="15.75" customHeight="1" x14ac:dyDescent="0.25">
      <c r="C202" s="2"/>
    </row>
    <row r="203" spans="3:3" ht="15.75" customHeight="1" x14ac:dyDescent="0.25">
      <c r="C203" s="2"/>
    </row>
    <row r="204" spans="3:3" ht="15.75" customHeight="1" x14ac:dyDescent="0.25">
      <c r="C204" s="2"/>
    </row>
    <row r="205" spans="3:3" ht="15.75" customHeight="1" x14ac:dyDescent="0.25">
      <c r="C205" s="2"/>
    </row>
    <row r="206" spans="3:3" ht="15.75" customHeight="1" x14ac:dyDescent="0.25">
      <c r="C206" s="2"/>
    </row>
    <row r="207" spans="3:3" ht="15.75" customHeight="1" x14ac:dyDescent="0.25">
      <c r="C207" s="2"/>
    </row>
    <row r="208" spans="3:3" ht="15.75" customHeight="1" x14ac:dyDescent="0.25">
      <c r="C208" s="2"/>
    </row>
    <row r="209" spans="3:3" ht="15.75" customHeight="1" x14ac:dyDescent="0.25">
      <c r="C209" s="2"/>
    </row>
    <row r="210" spans="3:3" ht="15.75" customHeight="1" x14ac:dyDescent="0.25">
      <c r="C210" s="2"/>
    </row>
    <row r="211" spans="3:3" ht="15.75" customHeight="1" x14ac:dyDescent="0.25">
      <c r="C211" s="2"/>
    </row>
    <row r="212" spans="3:3" ht="15.75" customHeight="1" x14ac:dyDescent="0.25">
      <c r="C212" s="2"/>
    </row>
    <row r="213" spans="3:3" ht="15.75" customHeight="1" x14ac:dyDescent="0.25">
      <c r="C213" s="2"/>
    </row>
    <row r="214" spans="3:3" ht="15.75" customHeight="1" x14ac:dyDescent="0.25">
      <c r="C214" s="2"/>
    </row>
    <row r="215" spans="3:3" ht="15.75" customHeight="1" x14ac:dyDescent="0.25">
      <c r="C215" s="2"/>
    </row>
    <row r="216" spans="3:3" ht="15.75" customHeight="1" x14ac:dyDescent="0.25">
      <c r="C216" s="2"/>
    </row>
    <row r="217" spans="3:3" ht="15.75" customHeight="1" x14ac:dyDescent="0.25">
      <c r="C217" s="2"/>
    </row>
    <row r="218" spans="3:3" ht="15.75" customHeight="1" x14ac:dyDescent="0.25">
      <c r="C218" s="2"/>
    </row>
    <row r="219" spans="3:3" ht="15.75" customHeight="1" x14ac:dyDescent="0.25">
      <c r="C219" s="2"/>
    </row>
    <row r="220" spans="3:3" ht="15.75" customHeight="1" x14ac:dyDescent="0.25">
      <c r="C220" s="2"/>
    </row>
    <row r="221" spans="3:3" ht="15.75" customHeight="1" x14ac:dyDescent="0.25">
      <c r="C221" s="2"/>
    </row>
    <row r="222" spans="3:3" ht="15.75" customHeight="1" x14ac:dyDescent="0.25">
      <c r="C222" s="2"/>
    </row>
    <row r="223" spans="3:3" ht="15.75" customHeight="1" x14ac:dyDescent="0.25">
      <c r="C223" s="2"/>
    </row>
    <row r="224" spans="3:3" ht="15.75" customHeight="1" x14ac:dyDescent="0.25">
      <c r="C224" s="2"/>
    </row>
    <row r="225" spans="3:3" ht="15.75" customHeight="1" x14ac:dyDescent="0.25">
      <c r="C225" s="2"/>
    </row>
    <row r="226" spans="3:3" ht="15.75" customHeight="1" x14ac:dyDescent="0.25">
      <c r="C226" s="2"/>
    </row>
    <row r="227" spans="3:3" ht="15.75" customHeight="1" x14ac:dyDescent="0.25">
      <c r="C227" s="2"/>
    </row>
    <row r="228" spans="3:3" ht="15.75" customHeight="1" x14ac:dyDescent="0.25">
      <c r="C228" s="2"/>
    </row>
    <row r="229" spans="3:3" ht="15.75" customHeight="1" x14ac:dyDescent="0.25">
      <c r="C229" s="2"/>
    </row>
    <row r="230" spans="3:3" ht="15.75" customHeight="1" x14ac:dyDescent="0.25">
      <c r="C230" s="2"/>
    </row>
    <row r="231" spans="3:3" ht="15.75" customHeight="1" x14ac:dyDescent="0.25">
      <c r="C231" s="2"/>
    </row>
    <row r="232" spans="3:3" ht="15.75" customHeight="1" x14ac:dyDescent="0.25">
      <c r="C232" s="2"/>
    </row>
    <row r="233" spans="3:3" ht="15.75" customHeight="1" x14ac:dyDescent="0.25">
      <c r="C233" s="2"/>
    </row>
    <row r="234" spans="3:3" ht="15.75" customHeight="1" x14ac:dyDescent="0.25">
      <c r="C234" s="2"/>
    </row>
    <row r="235" spans="3:3" ht="15.75" customHeight="1" x14ac:dyDescent="0.25">
      <c r="C235" s="2"/>
    </row>
    <row r="236" spans="3:3" ht="15.75" customHeight="1" x14ac:dyDescent="0.25">
      <c r="C236" s="2"/>
    </row>
    <row r="237" spans="3:3" ht="15.75" customHeight="1" x14ac:dyDescent="0.25">
      <c r="C237" s="2"/>
    </row>
    <row r="238" spans="3:3" ht="15.75" customHeight="1" x14ac:dyDescent="0.25">
      <c r="C238" s="2"/>
    </row>
    <row r="239" spans="3:3" ht="15.75" customHeight="1" x14ac:dyDescent="0.25">
      <c r="C239" s="2"/>
    </row>
    <row r="240" spans="3:3" ht="15.75" customHeight="1" x14ac:dyDescent="0.25">
      <c r="C240" s="2"/>
    </row>
    <row r="241" spans="3:3" ht="15.75" customHeight="1" x14ac:dyDescent="0.25">
      <c r="C241" s="2"/>
    </row>
    <row r="242" spans="3:3" ht="15.75" customHeight="1" x14ac:dyDescent="0.25">
      <c r="C242" s="2"/>
    </row>
    <row r="243" spans="3:3" ht="15.75" customHeight="1" x14ac:dyDescent="0.25">
      <c r="C243" s="2"/>
    </row>
    <row r="244" spans="3:3" ht="15.75" customHeight="1" x14ac:dyDescent="0.25">
      <c r="C244" s="2"/>
    </row>
    <row r="245" spans="3:3" ht="15.75" customHeight="1" x14ac:dyDescent="0.25">
      <c r="C245" s="2"/>
    </row>
    <row r="246" spans="3:3" ht="15.75" customHeight="1" x14ac:dyDescent="0.25">
      <c r="C246" s="2"/>
    </row>
    <row r="247" spans="3:3" ht="15.75" customHeight="1" x14ac:dyDescent="0.25">
      <c r="C247" s="2"/>
    </row>
    <row r="248" spans="3:3" ht="15.75" customHeight="1" x14ac:dyDescent="0.25">
      <c r="C248" s="2"/>
    </row>
    <row r="249" spans="3:3" ht="15.75" customHeight="1" x14ac:dyDescent="0.25">
      <c r="C249" s="2"/>
    </row>
    <row r="250" spans="3:3" ht="15.75" customHeight="1" x14ac:dyDescent="0.25">
      <c r="C250" s="2"/>
    </row>
    <row r="251" spans="3:3" ht="15.75" customHeight="1" x14ac:dyDescent="0.25">
      <c r="C251" s="2"/>
    </row>
    <row r="252" spans="3:3" ht="15.75" customHeight="1" x14ac:dyDescent="0.25">
      <c r="C252" s="2"/>
    </row>
    <row r="253" spans="3:3" ht="15.75" customHeight="1" x14ac:dyDescent="0.25">
      <c r="C253" s="2"/>
    </row>
    <row r="254" spans="3:3" ht="15.75" customHeight="1" x14ac:dyDescent="0.25">
      <c r="C254" s="2"/>
    </row>
    <row r="255" spans="3:3" ht="15.75" customHeight="1" x14ac:dyDescent="0.25">
      <c r="C255" s="2"/>
    </row>
    <row r="256" spans="3:3" ht="15.75" customHeight="1" x14ac:dyDescent="0.25">
      <c r="C256" s="2"/>
    </row>
    <row r="257" spans="3:3" ht="15.75" customHeight="1" x14ac:dyDescent="0.25">
      <c r="C257" s="2"/>
    </row>
    <row r="258" spans="3:3" ht="15.75" customHeight="1" x14ac:dyDescent="0.25">
      <c r="C258" s="2"/>
    </row>
    <row r="259" spans="3:3" ht="15.75" customHeight="1" x14ac:dyDescent="0.25">
      <c r="C259" s="2"/>
    </row>
    <row r="260" spans="3:3" ht="15.75" customHeight="1" x14ac:dyDescent="0.25">
      <c r="C260" s="2"/>
    </row>
    <row r="261" spans="3:3" ht="15.75" customHeight="1" x14ac:dyDescent="0.25">
      <c r="C261" s="2"/>
    </row>
    <row r="262" spans="3:3" ht="15.75" customHeight="1" x14ac:dyDescent="0.25">
      <c r="C262" s="2"/>
    </row>
    <row r="263" spans="3:3" ht="15.75" customHeight="1" x14ac:dyDescent="0.25">
      <c r="C263" s="2"/>
    </row>
    <row r="264" spans="3:3" ht="15.75" customHeight="1" x14ac:dyDescent="0.25">
      <c r="C264" s="2"/>
    </row>
    <row r="265" spans="3:3" ht="15.75" customHeight="1" x14ac:dyDescent="0.25">
      <c r="C265" s="2"/>
    </row>
    <row r="266" spans="3:3" ht="15.75" customHeight="1" x14ac:dyDescent="0.25">
      <c r="C266" s="2"/>
    </row>
    <row r="267" spans="3:3" ht="15.75" customHeight="1" x14ac:dyDescent="0.25">
      <c r="C267" s="2"/>
    </row>
    <row r="268" spans="3:3" ht="15.75" customHeight="1" x14ac:dyDescent="0.25">
      <c r="C268" s="2"/>
    </row>
    <row r="269" spans="3:3" ht="15.75" customHeight="1" x14ac:dyDescent="0.25">
      <c r="C269" s="2"/>
    </row>
    <row r="270" spans="3:3" ht="15.75" customHeight="1" x14ac:dyDescent="0.25">
      <c r="C270" s="2"/>
    </row>
    <row r="271" spans="3:3" ht="15.75" customHeight="1" x14ac:dyDescent="0.25">
      <c r="C271" s="2"/>
    </row>
    <row r="272" spans="3:3" ht="15.75" customHeight="1" x14ac:dyDescent="0.25">
      <c r="C272" s="2"/>
    </row>
    <row r="273" spans="3:3" ht="15.75" customHeight="1" x14ac:dyDescent="0.25">
      <c r="C273" s="2"/>
    </row>
    <row r="274" spans="3:3" ht="15.75" customHeight="1" x14ac:dyDescent="0.25">
      <c r="C274" s="2"/>
    </row>
    <row r="275" spans="3:3" ht="15.75" customHeight="1" x14ac:dyDescent="0.25">
      <c r="C275" s="2"/>
    </row>
    <row r="276" spans="3:3" ht="15.75" customHeight="1" x14ac:dyDescent="0.25">
      <c r="C276" s="2"/>
    </row>
    <row r="277" spans="3:3" ht="15.75" customHeight="1" x14ac:dyDescent="0.25">
      <c r="C277" s="2"/>
    </row>
    <row r="278" spans="3:3" ht="15.75" customHeight="1" x14ac:dyDescent="0.25">
      <c r="C278" s="2"/>
    </row>
    <row r="279" spans="3:3" ht="15.75" customHeight="1" x14ac:dyDescent="0.25">
      <c r="C279" s="2"/>
    </row>
    <row r="280" spans="3:3" ht="15.75" customHeight="1" x14ac:dyDescent="0.25">
      <c r="C280" s="2"/>
    </row>
    <row r="281" spans="3:3" ht="15.75" customHeight="1" x14ac:dyDescent="0.25">
      <c r="C281" s="2"/>
    </row>
    <row r="282" spans="3:3" ht="15.75" customHeight="1" x14ac:dyDescent="0.25">
      <c r="C282" s="2"/>
    </row>
    <row r="283" spans="3:3" ht="15.75" customHeight="1" x14ac:dyDescent="0.25">
      <c r="C283" s="2"/>
    </row>
    <row r="284" spans="3:3" ht="15.75" customHeight="1" x14ac:dyDescent="0.25">
      <c r="C284" s="2"/>
    </row>
    <row r="285" spans="3:3" ht="15.75" customHeight="1" x14ac:dyDescent="0.25">
      <c r="C285" s="2"/>
    </row>
    <row r="286" spans="3:3" ht="15.75" customHeight="1" x14ac:dyDescent="0.25">
      <c r="C286" s="2"/>
    </row>
    <row r="287" spans="3:3" ht="15.75" customHeight="1" x14ac:dyDescent="0.25">
      <c r="C287" s="2"/>
    </row>
    <row r="288" spans="3:3" ht="15.75" customHeight="1" x14ac:dyDescent="0.25">
      <c r="C288" s="2"/>
    </row>
    <row r="289" spans="3:3" ht="15.75" customHeight="1" x14ac:dyDescent="0.25">
      <c r="C289" s="2"/>
    </row>
    <row r="290" spans="3:3" ht="15.75" customHeight="1" x14ac:dyDescent="0.25">
      <c r="C290" s="2"/>
    </row>
    <row r="291" spans="3:3" ht="15.75" customHeight="1" x14ac:dyDescent="0.25">
      <c r="C291" s="2"/>
    </row>
    <row r="292" spans="3:3" ht="15.75" customHeight="1" x14ac:dyDescent="0.25">
      <c r="C292" s="2"/>
    </row>
    <row r="293" spans="3:3" ht="15.75" customHeight="1" x14ac:dyDescent="0.25">
      <c r="C293" s="2"/>
    </row>
    <row r="294" spans="3:3" ht="15.75" customHeight="1" x14ac:dyDescent="0.25">
      <c r="C294" s="2"/>
    </row>
    <row r="295" spans="3:3" ht="15.75" customHeight="1" x14ac:dyDescent="0.25">
      <c r="C295" s="2"/>
    </row>
    <row r="296" spans="3:3" ht="15.75" customHeight="1" x14ac:dyDescent="0.25">
      <c r="C296" s="2"/>
    </row>
    <row r="297" spans="3:3" ht="15.75" customHeight="1" x14ac:dyDescent="0.25">
      <c r="C297" s="2"/>
    </row>
    <row r="298" spans="3:3" ht="15.75" customHeight="1" x14ac:dyDescent="0.25">
      <c r="C298" s="2"/>
    </row>
    <row r="299" spans="3:3" ht="15.75" customHeight="1" x14ac:dyDescent="0.25">
      <c r="C299" s="2"/>
    </row>
    <row r="300" spans="3:3" ht="15.75" customHeight="1" x14ac:dyDescent="0.25">
      <c r="C300" s="2"/>
    </row>
    <row r="301" spans="3:3" ht="15.75" customHeight="1" x14ac:dyDescent="0.25">
      <c r="C301" s="2"/>
    </row>
    <row r="302" spans="3:3" ht="15.75" customHeight="1" x14ac:dyDescent="0.25">
      <c r="C302" s="2"/>
    </row>
    <row r="303" spans="3:3" ht="15.75" customHeight="1" x14ac:dyDescent="0.25">
      <c r="C303" s="2"/>
    </row>
    <row r="304" spans="3:3" ht="15.75" customHeight="1" x14ac:dyDescent="0.25">
      <c r="C304" s="2"/>
    </row>
    <row r="305" spans="3:3" ht="15.75" customHeight="1" x14ac:dyDescent="0.25">
      <c r="C305" s="2"/>
    </row>
    <row r="306" spans="3:3" ht="15.75" customHeight="1" x14ac:dyDescent="0.25">
      <c r="C306" s="2"/>
    </row>
    <row r="307" spans="3:3" ht="15.75" customHeight="1" x14ac:dyDescent="0.25">
      <c r="C307" s="2"/>
    </row>
    <row r="308" spans="3:3" ht="15.75" customHeight="1" x14ac:dyDescent="0.25">
      <c r="C308" s="2"/>
    </row>
    <row r="309" spans="3:3" ht="15.75" customHeight="1" x14ac:dyDescent="0.25">
      <c r="C309" s="2"/>
    </row>
    <row r="310" spans="3:3" ht="15.75" customHeight="1" x14ac:dyDescent="0.25">
      <c r="C310" s="2"/>
    </row>
    <row r="311" spans="3:3" ht="15.75" customHeight="1" x14ac:dyDescent="0.25">
      <c r="C311" s="2"/>
    </row>
    <row r="312" spans="3:3" ht="15.75" customHeight="1" x14ac:dyDescent="0.25">
      <c r="C312" s="2"/>
    </row>
    <row r="313" spans="3:3" ht="15.75" customHeight="1" x14ac:dyDescent="0.25">
      <c r="C313" s="2"/>
    </row>
    <row r="314" spans="3:3" ht="15.75" customHeight="1" x14ac:dyDescent="0.25">
      <c r="C314" s="2"/>
    </row>
    <row r="315" spans="3:3" ht="15.75" customHeight="1" x14ac:dyDescent="0.25">
      <c r="C315" s="2"/>
    </row>
    <row r="316" spans="3:3" ht="15.75" customHeight="1" x14ac:dyDescent="0.25">
      <c r="C316" s="2"/>
    </row>
    <row r="317" spans="3:3" ht="15.75" customHeight="1" x14ac:dyDescent="0.25">
      <c r="C317" s="2"/>
    </row>
    <row r="318" spans="3:3" ht="15.75" customHeight="1" x14ac:dyDescent="0.25">
      <c r="C318" s="2"/>
    </row>
    <row r="319" spans="3:3" ht="15.75" customHeight="1" x14ac:dyDescent="0.25">
      <c r="C319" s="2"/>
    </row>
    <row r="320" spans="3:3" ht="15.75" customHeight="1" x14ac:dyDescent="0.25">
      <c r="C320" s="2"/>
    </row>
    <row r="321" spans="3:3" ht="15.75" customHeight="1" x14ac:dyDescent="0.25">
      <c r="C321" s="2"/>
    </row>
    <row r="322" spans="3:3" ht="15.75" customHeight="1" x14ac:dyDescent="0.25">
      <c r="C322" s="2"/>
    </row>
    <row r="323" spans="3:3" ht="15.75" customHeight="1" x14ac:dyDescent="0.25">
      <c r="C323" s="2"/>
    </row>
    <row r="324" spans="3:3" ht="15.75" customHeight="1" x14ac:dyDescent="0.25">
      <c r="C324" s="2"/>
    </row>
    <row r="325" spans="3:3" ht="15.75" customHeight="1" x14ac:dyDescent="0.25">
      <c r="C325" s="2"/>
    </row>
    <row r="326" spans="3:3" ht="15.75" customHeight="1" x14ac:dyDescent="0.25">
      <c r="C326" s="2"/>
    </row>
    <row r="327" spans="3:3" ht="15.75" customHeight="1" x14ac:dyDescent="0.25">
      <c r="C327" s="2"/>
    </row>
    <row r="328" spans="3:3" ht="15.75" customHeight="1" x14ac:dyDescent="0.25">
      <c r="C328" s="2"/>
    </row>
    <row r="329" spans="3:3" ht="15.75" customHeight="1" x14ac:dyDescent="0.25">
      <c r="C329" s="2"/>
    </row>
    <row r="330" spans="3:3" ht="15.75" customHeight="1" x14ac:dyDescent="0.25">
      <c r="C330" s="2"/>
    </row>
    <row r="331" spans="3:3" ht="15.75" customHeight="1" x14ac:dyDescent="0.25">
      <c r="C331" s="2"/>
    </row>
    <row r="332" spans="3:3" ht="15.75" customHeight="1" x14ac:dyDescent="0.25">
      <c r="C332" s="2"/>
    </row>
    <row r="333" spans="3:3" ht="15.75" customHeight="1" x14ac:dyDescent="0.25">
      <c r="C333" s="2"/>
    </row>
    <row r="334" spans="3:3" ht="15.75" customHeight="1" x14ac:dyDescent="0.25">
      <c r="C334" s="2"/>
    </row>
    <row r="335" spans="3:3" ht="15.75" customHeight="1" x14ac:dyDescent="0.25">
      <c r="C335" s="2"/>
    </row>
    <row r="336" spans="3:3" ht="15.75" customHeight="1" x14ac:dyDescent="0.25">
      <c r="C336" s="2"/>
    </row>
    <row r="337" spans="3:3" ht="15.75" customHeight="1" x14ac:dyDescent="0.25">
      <c r="C337" s="2"/>
    </row>
    <row r="338" spans="3:3" ht="15.75" customHeight="1" x14ac:dyDescent="0.25">
      <c r="C338" s="2"/>
    </row>
    <row r="339" spans="3:3" ht="15.75" customHeight="1" x14ac:dyDescent="0.25">
      <c r="C339" s="2"/>
    </row>
    <row r="340" spans="3:3" ht="15.75" customHeight="1" x14ac:dyDescent="0.25">
      <c r="C340" s="2"/>
    </row>
    <row r="341" spans="3:3" ht="15.75" customHeight="1" x14ac:dyDescent="0.25">
      <c r="C341" s="2"/>
    </row>
    <row r="342" spans="3:3" ht="15.75" customHeight="1" x14ac:dyDescent="0.25">
      <c r="C342" s="2"/>
    </row>
    <row r="343" spans="3:3" ht="15.75" customHeight="1" x14ac:dyDescent="0.25">
      <c r="C343" s="2"/>
    </row>
    <row r="344" spans="3:3" ht="15.75" customHeight="1" x14ac:dyDescent="0.25">
      <c r="C344" s="2"/>
    </row>
    <row r="345" spans="3:3" ht="15.75" customHeight="1" x14ac:dyDescent="0.25">
      <c r="C345" s="2"/>
    </row>
    <row r="346" spans="3:3" ht="15.75" customHeight="1" x14ac:dyDescent="0.25">
      <c r="C346" s="2"/>
    </row>
    <row r="347" spans="3:3" ht="15.75" customHeight="1" x14ac:dyDescent="0.25">
      <c r="C347" s="2"/>
    </row>
    <row r="348" spans="3:3" ht="15.75" customHeight="1" x14ac:dyDescent="0.25">
      <c r="C348" s="2"/>
    </row>
    <row r="349" spans="3:3" ht="15.75" customHeight="1" x14ac:dyDescent="0.25">
      <c r="C349" s="2"/>
    </row>
    <row r="350" spans="3:3" ht="15.75" customHeight="1" x14ac:dyDescent="0.25">
      <c r="C350" s="2"/>
    </row>
    <row r="351" spans="3:3" ht="15.75" customHeight="1" x14ac:dyDescent="0.25">
      <c r="C351" s="2"/>
    </row>
    <row r="352" spans="3:3" ht="15.75" customHeight="1" x14ac:dyDescent="0.25">
      <c r="C352" s="2"/>
    </row>
    <row r="353" spans="3:3" ht="15.75" customHeight="1" x14ac:dyDescent="0.25">
      <c r="C353" s="2"/>
    </row>
    <row r="354" spans="3:3" ht="15.75" customHeight="1" x14ac:dyDescent="0.25">
      <c r="C354" s="2"/>
    </row>
    <row r="355" spans="3:3" ht="15.75" customHeight="1" x14ac:dyDescent="0.25">
      <c r="C355" s="2"/>
    </row>
    <row r="356" spans="3:3" ht="15.75" customHeight="1" x14ac:dyDescent="0.25">
      <c r="C356" s="2"/>
    </row>
    <row r="357" spans="3:3" ht="15.75" customHeight="1" x14ac:dyDescent="0.25">
      <c r="C357" s="2"/>
    </row>
    <row r="358" spans="3:3" ht="15.75" customHeight="1" x14ac:dyDescent="0.25">
      <c r="C358" s="2"/>
    </row>
    <row r="359" spans="3:3" ht="15.75" customHeight="1" x14ac:dyDescent="0.25">
      <c r="C359" s="2"/>
    </row>
    <row r="360" spans="3:3" ht="15.75" customHeight="1" x14ac:dyDescent="0.25">
      <c r="C360" s="2"/>
    </row>
    <row r="361" spans="3:3" ht="15.75" customHeight="1" x14ac:dyDescent="0.25">
      <c r="C361" s="2"/>
    </row>
    <row r="362" spans="3:3" ht="15.75" customHeight="1" x14ac:dyDescent="0.25">
      <c r="C362" s="2"/>
    </row>
    <row r="363" spans="3:3" ht="15.75" customHeight="1" x14ac:dyDescent="0.25">
      <c r="C363" s="2"/>
    </row>
    <row r="364" spans="3:3" ht="15.75" customHeight="1" x14ac:dyDescent="0.25">
      <c r="C364" s="2"/>
    </row>
    <row r="365" spans="3:3" ht="15.75" customHeight="1" x14ac:dyDescent="0.25">
      <c r="C365" s="2"/>
    </row>
    <row r="366" spans="3:3" ht="15.75" customHeight="1" x14ac:dyDescent="0.25">
      <c r="C366" s="2"/>
    </row>
    <row r="367" spans="3:3" ht="15.75" customHeight="1" x14ac:dyDescent="0.25">
      <c r="C367" s="2"/>
    </row>
    <row r="368" spans="3:3" ht="15.75" customHeight="1" x14ac:dyDescent="0.25">
      <c r="C368" s="2"/>
    </row>
    <row r="369" spans="3:3" ht="15.75" customHeight="1" x14ac:dyDescent="0.25">
      <c r="C369" s="2"/>
    </row>
    <row r="370" spans="3:3" ht="15.75" customHeight="1" x14ac:dyDescent="0.25">
      <c r="C370" s="2"/>
    </row>
    <row r="371" spans="3:3" ht="15.75" customHeight="1" x14ac:dyDescent="0.25">
      <c r="C371" s="2"/>
    </row>
    <row r="372" spans="3:3" ht="15.75" customHeight="1" x14ac:dyDescent="0.25">
      <c r="C372" s="2"/>
    </row>
    <row r="373" spans="3:3" ht="15.75" customHeight="1" x14ac:dyDescent="0.25">
      <c r="C373" s="2"/>
    </row>
    <row r="374" spans="3:3" ht="15.75" customHeight="1" x14ac:dyDescent="0.25">
      <c r="C374" s="2"/>
    </row>
    <row r="375" spans="3:3" ht="15.75" customHeight="1" x14ac:dyDescent="0.25">
      <c r="C375" s="2"/>
    </row>
    <row r="376" spans="3:3" ht="15.75" customHeight="1" x14ac:dyDescent="0.25">
      <c r="C376" s="2"/>
    </row>
    <row r="377" spans="3:3" ht="15.75" customHeight="1" x14ac:dyDescent="0.25">
      <c r="C377" s="2"/>
    </row>
    <row r="378" spans="3:3" ht="15.75" customHeight="1" x14ac:dyDescent="0.25">
      <c r="C378" s="2"/>
    </row>
    <row r="379" spans="3:3" ht="15.75" customHeight="1" x14ac:dyDescent="0.25">
      <c r="C379" s="2"/>
    </row>
    <row r="380" spans="3:3" ht="15.75" customHeight="1" x14ac:dyDescent="0.25">
      <c r="C380" s="2"/>
    </row>
    <row r="381" spans="3:3" ht="15.75" customHeight="1" x14ac:dyDescent="0.25">
      <c r="C381" s="2"/>
    </row>
    <row r="382" spans="3:3" ht="15.75" customHeight="1" x14ac:dyDescent="0.25">
      <c r="C382" s="2"/>
    </row>
    <row r="383" spans="3:3" ht="15.75" customHeight="1" x14ac:dyDescent="0.25">
      <c r="C383" s="2"/>
    </row>
    <row r="384" spans="3:3" ht="15.75" customHeight="1" x14ac:dyDescent="0.25">
      <c r="C384" s="2"/>
    </row>
    <row r="385" spans="3:3" ht="15.75" customHeight="1" x14ac:dyDescent="0.25">
      <c r="C385" s="2"/>
    </row>
    <row r="386" spans="3:3" ht="15.75" customHeight="1" x14ac:dyDescent="0.25">
      <c r="C386" s="2"/>
    </row>
    <row r="387" spans="3:3" ht="15.75" customHeight="1" x14ac:dyDescent="0.25">
      <c r="C387" s="2"/>
    </row>
    <row r="388" spans="3:3" ht="15.75" customHeight="1" x14ac:dyDescent="0.25">
      <c r="C388" s="2"/>
    </row>
    <row r="389" spans="3:3" ht="15.75" customHeight="1" x14ac:dyDescent="0.25">
      <c r="C389" s="2"/>
    </row>
    <row r="390" spans="3:3" ht="15.75" customHeight="1" x14ac:dyDescent="0.25">
      <c r="C390" s="2"/>
    </row>
    <row r="391" spans="3:3" ht="15.75" customHeight="1" x14ac:dyDescent="0.25">
      <c r="C391" s="2"/>
    </row>
    <row r="392" spans="3:3" ht="15.75" customHeight="1" x14ac:dyDescent="0.25">
      <c r="C392" s="2"/>
    </row>
    <row r="393" spans="3:3" ht="15.75" customHeight="1" x14ac:dyDescent="0.25">
      <c r="C393" s="2"/>
    </row>
    <row r="394" spans="3:3" ht="15.75" customHeight="1" x14ac:dyDescent="0.25">
      <c r="C394" s="2"/>
    </row>
    <row r="395" spans="3:3" ht="15.75" customHeight="1" x14ac:dyDescent="0.25">
      <c r="C395" s="2"/>
    </row>
    <row r="396" spans="3:3" ht="15.75" customHeight="1" x14ac:dyDescent="0.25">
      <c r="C396" s="2"/>
    </row>
    <row r="397" spans="3:3" ht="15.75" customHeight="1" x14ac:dyDescent="0.25">
      <c r="C397" s="2"/>
    </row>
    <row r="398" spans="3:3" ht="15.75" customHeight="1" x14ac:dyDescent="0.25">
      <c r="C398" s="2"/>
    </row>
    <row r="399" spans="3:3" ht="15.75" customHeight="1" x14ac:dyDescent="0.25">
      <c r="C399" s="2"/>
    </row>
    <row r="400" spans="3:3" ht="15.75" customHeight="1" x14ac:dyDescent="0.25">
      <c r="C400" s="2"/>
    </row>
    <row r="401" spans="3:3" ht="15.75" customHeight="1" x14ac:dyDescent="0.25">
      <c r="C401" s="2"/>
    </row>
    <row r="402" spans="3:3" ht="15.75" customHeight="1" x14ac:dyDescent="0.25">
      <c r="C402" s="2"/>
    </row>
    <row r="403" spans="3:3" ht="15.75" customHeight="1" x14ac:dyDescent="0.25">
      <c r="C403" s="2"/>
    </row>
    <row r="404" spans="3:3" ht="15.75" customHeight="1" x14ac:dyDescent="0.25">
      <c r="C404" s="2"/>
    </row>
    <row r="405" spans="3:3" ht="15.75" customHeight="1" x14ac:dyDescent="0.25">
      <c r="C405" s="2"/>
    </row>
    <row r="406" spans="3:3" ht="15.75" customHeight="1" x14ac:dyDescent="0.25">
      <c r="C406" s="2"/>
    </row>
    <row r="407" spans="3:3" ht="15.75" customHeight="1" x14ac:dyDescent="0.25">
      <c r="C407" s="2"/>
    </row>
    <row r="408" spans="3:3" ht="15.75" customHeight="1" x14ac:dyDescent="0.25">
      <c r="C408" s="2"/>
    </row>
    <row r="409" spans="3:3" ht="15.75" customHeight="1" x14ac:dyDescent="0.25">
      <c r="C409" s="2"/>
    </row>
    <row r="410" spans="3:3" ht="15.75" customHeight="1" x14ac:dyDescent="0.25">
      <c r="C410" s="2"/>
    </row>
    <row r="411" spans="3:3" ht="15.75" customHeight="1" x14ac:dyDescent="0.25">
      <c r="C411" s="2"/>
    </row>
    <row r="412" spans="3:3" ht="15.75" customHeight="1" x14ac:dyDescent="0.25">
      <c r="C412" s="2"/>
    </row>
    <row r="413" spans="3:3" ht="15.75" customHeight="1" x14ac:dyDescent="0.25">
      <c r="C413" s="2"/>
    </row>
    <row r="414" spans="3:3" ht="15.75" customHeight="1" x14ac:dyDescent="0.25">
      <c r="C414" s="2"/>
    </row>
    <row r="415" spans="3:3" ht="15.75" customHeight="1" x14ac:dyDescent="0.25">
      <c r="C415" s="2"/>
    </row>
    <row r="416" spans="3:3" ht="15.75" customHeight="1" x14ac:dyDescent="0.25">
      <c r="C416" s="2"/>
    </row>
    <row r="417" spans="3:3" ht="15.75" customHeight="1" x14ac:dyDescent="0.25">
      <c r="C417" s="2"/>
    </row>
    <row r="418" spans="3:3" ht="15.75" customHeight="1" x14ac:dyDescent="0.25">
      <c r="C418" s="2"/>
    </row>
    <row r="419" spans="3:3" ht="15.75" customHeight="1" x14ac:dyDescent="0.25">
      <c r="C419" s="2"/>
    </row>
    <row r="420" spans="3:3" ht="15.75" customHeight="1" x14ac:dyDescent="0.25">
      <c r="C420" s="2"/>
    </row>
    <row r="421" spans="3:3" ht="15.75" customHeight="1" x14ac:dyDescent="0.25">
      <c r="C421" s="2"/>
    </row>
    <row r="422" spans="3:3" ht="15.75" customHeight="1" x14ac:dyDescent="0.25">
      <c r="C422" s="2"/>
    </row>
    <row r="423" spans="3:3" ht="15.75" customHeight="1" x14ac:dyDescent="0.25">
      <c r="C423" s="2"/>
    </row>
    <row r="424" spans="3:3" ht="15.75" customHeight="1" x14ac:dyDescent="0.25">
      <c r="C424" s="2"/>
    </row>
    <row r="425" spans="3:3" ht="15.75" customHeight="1" x14ac:dyDescent="0.25">
      <c r="C425" s="2"/>
    </row>
    <row r="426" spans="3:3" ht="15.75" customHeight="1" x14ac:dyDescent="0.25">
      <c r="C426" s="2"/>
    </row>
    <row r="427" spans="3:3" ht="15.75" customHeight="1" x14ac:dyDescent="0.25">
      <c r="C427" s="2"/>
    </row>
    <row r="428" spans="3:3" ht="15.75" customHeight="1" x14ac:dyDescent="0.25">
      <c r="C428" s="2"/>
    </row>
    <row r="429" spans="3:3" ht="15.75" customHeight="1" x14ac:dyDescent="0.25">
      <c r="C429" s="2"/>
    </row>
    <row r="430" spans="3:3" ht="15.75" customHeight="1" x14ac:dyDescent="0.25">
      <c r="C430" s="2"/>
    </row>
    <row r="431" spans="3:3" ht="15.75" customHeight="1" x14ac:dyDescent="0.25">
      <c r="C431" s="2"/>
    </row>
    <row r="432" spans="3:3" ht="15.75" customHeight="1" x14ac:dyDescent="0.25">
      <c r="C432" s="2"/>
    </row>
    <row r="433" spans="3:3" ht="15.75" customHeight="1" x14ac:dyDescent="0.25">
      <c r="C433" s="2"/>
    </row>
    <row r="434" spans="3:3" ht="15.75" customHeight="1" x14ac:dyDescent="0.25">
      <c r="C434" s="2"/>
    </row>
    <row r="435" spans="3:3" ht="15.75" customHeight="1" x14ac:dyDescent="0.25">
      <c r="C435" s="2"/>
    </row>
    <row r="436" spans="3:3" ht="15.75" customHeight="1" x14ac:dyDescent="0.25">
      <c r="C436" s="2"/>
    </row>
    <row r="437" spans="3:3" ht="15.75" customHeight="1" x14ac:dyDescent="0.25">
      <c r="C437" s="2"/>
    </row>
    <row r="438" spans="3:3" ht="15.75" customHeight="1" x14ac:dyDescent="0.25">
      <c r="C438" s="2"/>
    </row>
    <row r="439" spans="3:3" ht="15.75" customHeight="1" x14ac:dyDescent="0.25">
      <c r="C439" s="2"/>
    </row>
    <row r="440" spans="3:3" ht="15.75" customHeight="1" x14ac:dyDescent="0.25">
      <c r="C440" s="2"/>
    </row>
    <row r="441" spans="3:3" ht="15.75" customHeight="1" x14ac:dyDescent="0.25">
      <c r="C441" s="2"/>
    </row>
    <row r="442" spans="3:3" ht="15.75" customHeight="1" x14ac:dyDescent="0.25">
      <c r="C442" s="2"/>
    </row>
    <row r="443" spans="3:3" ht="15.75" customHeight="1" x14ac:dyDescent="0.25">
      <c r="C443" s="2"/>
    </row>
    <row r="444" spans="3:3" ht="15.75" customHeight="1" x14ac:dyDescent="0.25">
      <c r="C444" s="2"/>
    </row>
    <row r="445" spans="3:3" ht="15.75" customHeight="1" x14ac:dyDescent="0.25">
      <c r="C445" s="2"/>
    </row>
    <row r="446" spans="3:3" ht="15.75" customHeight="1" x14ac:dyDescent="0.25">
      <c r="C446" s="2"/>
    </row>
    <row r="447" spans="3:3" ht="15.75" customHeight="1" x14ac:dyDescent="0.25">
      <c r="C447" s="2"/>
    </row>
    <row r="448" spans="3:3" ht="15.75" customHeight="1" x14ac:dyDescent="0.25">
      <c r="C448" s="2"/>
    </row>
    <row r="449" spans="3:3" ht="15.75" customHeight="1" x14ac:dyDescent="0.25">
      <c r="C449" s="2"/>
    </row>
    <row r="450" spans="3:3" ht="15.75" customHeight="1" x14ac:dyDescent="0.25">
      <c r="C450" s="2"/>
    </row>
    <row r="451" spans="3:3" ht="15.75" customHeight="1" x14ac:dyDescent="0.25">
      <c r="C451" s="2"/>
    </row>
    <row r="452" spans="3:3" ht="15.75" customHeight="1" x14ac:dyDescent="0.25">
      <c r="C452" s="2"/>
    </row>
    <row r="453" spans="3:3" ht="15.75" customHeight="1" x14ac:dyDescent="0.25">
      <c r="C453" s="2"/>
    </row>
    <row r="454" spans="3:3" ht="15.75" customHeight="1" x14ac:dyDescent="0.25">
      <c r="C454" s="2"/>
    </row>
    <row r="455" spans="3:3" ht="15.75" customHeight="1" x14ac:dyDescent="0.25">
      <c r="C455" s="2"/>
    </row>
    <row r="456" spans="3:3" ht="15.75" customHeight="1" x14ac:dyDescent="0.25">
      <c r="C456" s="2"/>
    </row>
    <row r="457" spans="3:3" ht="15.75" customHeight="1" x14ac:dyDescent="0.25">
      <c r="C457" s="2"/>
    </row>
    <row r="458" spans="3:3" ht="15.75" customHeight="1" x14ac:dyDescent="0.25">
      <c r="C458" s="2"/>
    </row>
    <row r="459" spans="3:3" ht="15.75" customHeight="1" x14ac:dyDescent="0.25">
      <c r="C459" s="2"/>
    </row>
    <row r="460" spans="3:3" ht="15.75" customHeight="1" x14ac:dyDescent="0.25">
      <c r="C460" s="2"/>
    </row>
    <row r="461" spans="3:3" ht="15.75" customHeight="1" x14ac:dyDescent="0.25">
      <c r="C461" s="2"/>
    </row>
    <row r="462" spans="3:3" ht="15.75" customHeight="1" x14ac:dyDescent="0.25">
      <c r="C462" s="2"/>
    </row>
    <row r="463" spans="3:3" ht="15.75" customHeight="1" x14ac:dyDescent="0.25">
      <c r="C463" s="2"/>
    </row>
    <row r="464" spans="3:3" ht="15.75" customHeight="1" x14ac:dyDescent="0.25">
      <c r="C464" s="2"/>
    </row>
    <row r="465" spans="3:3" ht="15.75" customHeight="1" x14ac:dyDescent="0.25">
      <c r="C465" s="2"/>
    </row>
    <row r="466" spans="3:3" ht="15.75" customHeight="1" x14ac:dyDescent="0.25">
      <c r="C466" s="2"/>
    </row>
    <row r="467" spans="3:3" ht="15.75" customHeight="1" x14ac:dyDescent="0.25">
      <c r="C467" s="2"/>
    </row>
    <row r="468" spans="3:3" ht="15.75" customHeight="1" x14ac:dyDescent="0.25">
      <c r="C468" s="2"/>
    </row>
    <row r="469" spans="3:3" ht="15.75" customHeight="1" x14ac:dyDescent="0.25">
      <c r="C469" s="2"/>
    </row>
    <row r="470" spans="3:3" ht="15.75" customHeight="1" x14ac:dyDescent="0.25">
      <c r="C470" s="2"/>
    </row>
    <row r="471" spans="3:3" ht="15.75" customHeight="1" x14ac:dyDescent="0.25">
      <c r="C471" s="2"/>
    </row>
    <row r="472" spans="3:3" ht="15.75" customHeight="1" x14ac:dyDescent="0.25">
      <c r="C472" s="2"/>
    </row>
    <row r="473" spans="3:3" ht="15.75" customHeight="1" x14ac:dyDescent="0.25">
      <c r="C473" s="2"/>
    </row>
    <row r="474" spans="3:3" ht="15.75" customHeight="1" x14ac:dyDescent="0.25">
      <c r="C474" s="2"/>
    </row>
    <row r="475" spans="3:3" ht="15.75" customHeight="1" x14ac:dyDescent="0.25">
      <c r="C475" s="2"/>
    </row>
    <row r="476" spans="3:3" ht="15.75" customHeight="1" x14ac:dyDescent="0.25">
      <c r="C476" s="2"/>
    </row>
    <row r="477" spans="3:3" ht="15.75" customHeight="1" x14ac:dyDescent="0.25">
      <c r="C477" s="2"/>
    </row>
    <row r="478" spans="3:3" ht="15.75" customHeight="1" x14ac:dyDescent="0.25">
      <c r="C478" s="2"/>
    </row>
    <row r="479" spans="3:3" ht="15.75" customHeight="1" x14ac:dyDescent="0.25">
      <c r="C479" s="2"/>
    </row>
    <row r="480" spans="3:3" ht="15.75" customHeight="1" x14ac:dyDescent="0.25">
      <c r="C480" s="2"/>
    </row>
    <row r="481" spans="3:3" ht="15.75" customHeight="1" x14ac:dyDescent="0.25">
      <c r="C481" s="2"/>
    </row>
    <row r="482" spans="3:3" ht="15.75" customHeight="1" x14ac:dyDescent="0.25">
      <c r="C482" s="2"/>
    </row>
    <row r="483" spans="3:3" ht="15.75" customHeight="1" x14ac:dyDescent="0.25">
      <c r="C483" s="2"/>
    </row>
    <row r="484" spans="3:3" ht="15.75" customHeight="1" x14ac:dyDescent="0.25">
      <c r="C484" s="2"/>
    </row>
    <row r="485" spans="3:3" ht="15.75" customHeight="1" x14ac:dyDescent="0.25">
      <c r="C485" s="2"/>
    </row>
    <row r="486" spans="3:3" ht="15.75" customHeight="1" x14ac:dyDescent="0.25">
      <c r="C486" s="2"/>
    </row>
    <row r="487" spans="3:3" ht="15.75" customHeight="1" x14ac:dyDescent="0.25">
      <c r="C487" s="2"/>
    </row>
    <row r="488" spans="3:3" ht="15.75" customHeight="1" x14ac:dyDescent="0.25">
      <c r="C488" s="2"/>
    </row>
    <row r="489" spans="3:3" ht="15.75" customHeight="1" x14ac:dyDescent="0.25">
      <c r="C489" s="2"/>
    </row>
    <row r="490" spans="3:3" ht="15.75" customHeight="1" x14ac:dyDescent="0.25">
      <c r="C490" s="2"/>
    </row>
    <row r="491" spans="3:3" ht="15.75" customHeight="1" x14ac:dyDescent="0.25">
      <c r="C491" s="2"/>
    </row>
    <row r="492" spans="3:3" ht="15.75" customHeight="1" x14ac:dyDescent="0.25">
      <c r="C492" s="2"/>
    </row>
    <row r="493" spans="3:3" ht="15.75" customHeight="1" x14ac:dyDescent="0.25">
      <c r="C493" s="2"/>
    </row>
    <row r="494" spans="3:3" ht="15.75" customHeight="1" x14ac:dyDescent="0.25">
      <c r="C494" s="2"/>
    </row>
    <row r="495" spans="3:3" ht="15.75" customHeight="1" x14ac:dyDescent="0.25">
      <c r="C495" s="2"/>
    </row>
    <row r="496" spans="3:3" ht="15.75" customHeight="1" x14ac:dyDescent="0.25">
      <c r="C496" s="2"/>
    </row>
    <row r="497" spans="3:3" ht="15.75" customHeight="1" x14ac:dyDescent="0.25">
      <c r="C497" s="2"/>
    </row>
    <row r="498" spans="3:3" ht="15.75" customHeight="1" x14ac:dyDescent="0.25">
      <c r="C498" s="2"/>
    </row>
    <row r="499" spans="3:3" ht="15.75" customHeight="1" x14ac:dyDescent="0.25">
      <c r="C499" s="2"/>
    </row>
    <row r="500" spans="3:3" ht="15.75" customHeight="1" x14ac:dyDescent="0.25">
      <c r="C500" s="2"/>
    </row>
    <row r="501" spans="3:3" ht="15.75" customHeight="1" x14ac:dyDescent="0.25">
      <c r="C501" s="2"/>
    </row>
    <row r="502" spans="3:3" ht="15.75" customHeight="1" x14ac:dyDescent="0.25">
      <c r="C502" s="2"/>
    </row>
    <row r="503" spans="3:3" ht="15.75" customHeight="1" x14ac:dyDescent="0.25">
      <c r="C503" s="2"/>
    </row>
    <row r="504" spans="3:3" ht="15.75" customHeight="1" x14ac:dyDescent="0.25">
      <c r="C504" s="2"/>
    </row>
    <row r="505" spans="3:3" ht="15.75" customHeight="1" x14ac:dyDescent="0.25">
      <c r="C505" s="2"/>
    </row>
    <row r="506" spans="3:3" ht="15.75" customHeight="1" x14ac:dyDescent="0.25">
      <c r="C506" s="2"/>
    </row>
    <row r="507" spans="3:3" ht="15.75" customHeight="1" x14ac:dyDescent="0.25">
      <c r="C507" s="2"/>
    </row>
    <row r="508" spans="3:3" ht="15.75" customHeight="1" x14ac:dyDescent="0.25">
      <c r="C508" s="2"/>
    </row>
    <row r="509" spans="3:3" ht="15.75" customHeight="1" x14ac:dyDescent="0.25">
      <c r="C509" s="2"/>
    </row>
    <row r="510" spans="3:3" ht="15.75" customHeight="1" x14ac:dyDescent="0.25">
      <c r="C510" s="2"/>
    </row>
    <row r="511" spans="3:3" ht="15.75" customHeight="1" x14ac:dyDescent="0.25">
      <c r="C511" s="2"/>
    </row>
    <row r="512" spans="3:3" ht="15.75" customHeight="1" x14ac:dyDescent="0.25">
      <c r="C512" s="2"/>
    </row>
    <row r="513" spans="3:3" ht="15.75" customHeight="1" x14ac:dyDescent="0.25">
      <c r="C513" s="2"/>
    </row>
    <row r="514" spans="3:3" ht="15.75" customHeight="1" x14ac:dyDescent="0.25">
      <c r="C514" s="2"/>
    </row>
    <row r="515" spans="3:3" ht="15.75" customHeight="1" x14ac:dyDescent="0.25">
      <c r="C515" s="2"/>
    </row>
    <row r="516" spans="3:3" ht="15.75" customHeight="1" x14ac:dyDescent="0.25">
      <c r="C516" s="2"/>
    </row>
    <row r="517" spans="3:3" ht="15.75" customHeight="1" x14ac:dyDescent="0.25">
      <c r="C517" s="2"/>
    </row>
    <row r="518" spans="3:3" ht="15.75" customHeight="1" x14ac:dyDescent="0.25">
      <c r="C518" s="2"/>
    </row>
    <row r="519" spans="3:3" ht="15.75" customHeight="1" x14ac:dyDescent="0.25">
      <c r="C519" s="2"/>
    </row>
    <row r="520" spans="3:3" ht="15.75" customHeight="1" x14ac:dyDescent="0.25">
      <c r="C520" s="2"/>
    </row>
    <row r="521" spans="3:3" ht="15.75" customHeight="1" x14ac:dyDescent="0.25">
      <c r="C521" s="2"/>
    </row>
    <row r="522" spans="3:3" ht="15.75" customHeight="1" x14ac:dyDescent="0.25">
      <c r="C522" s="2"/>
    </row>
    <row r="523" spans="3:3" ht="15.75" customHeight="1" x14ac:dyDescent="0.25">
      <c r="C523" s="2"/>
    </row>
    <row r="524" spans="3:3" ht="15.75" customHeight="1" x14ac:dyDescent="0.25">
      <c r="C524" s="2"/>
    </row>
    <row r="525" spans="3:3" ht="15.75" customHeight="1" x14ac:dyDescent="0.25">
      <c r="C525" s="2"/>
    </row>
    <row r="526" spans="3:3" ht="15.75" customHeight="1" x14ac:dyDescent="0.25">
      <c r="C526" s="2"/>
    </row>
    <row r="527" spans="3:3" ht="15.75" customHeight="1" x14ac:dyDescent="0.25">
      <c r="C527" s="2"/>
    </row>
    <row r="528" spans="3:3" ht="15.75" customHeight="1" x14ac:dyDescent="0.25">
      <c r="C528" s="2"/>
    </row>
    <row r="529" spans="3:3" ht="15.75" customHeight="1" x14ac:dyDescent="0.25">
      <c r="C529" s="2"/>
    </row>
    <row r="530" spans="3:3" ht="15.75" customHeight="1" x14ac:dyDescent="0.25">
      <c r="C530" s="2"/>
    </row>
    <row r="531" spans="3:3" ht="15.75" customHeight="1" x14ac:dyDescent="0.25">
      <c r="C531" s="2"/>
    </row>
    <row r="532" spans="3:3" ht="15.75" customHeight="1" x14ac:dyDescent="0.25">
      <c r="C532" s="2"/>
    </row>
    <row r="533" spans="3:3" ht="15.75" customHeight="1" x14ac:dyDescent="0.25">
      <c r="C533" s="2"/>
    </row>
    <row r="534" spans="3:3" ht="15.75" customHeight="1" x14ac:dyDescent="0.25">
      <c r="C534" s="2"/>
    </row>
    <row r="535" spans="3:3" ht="15.75" customHeight="1" x14ac:dyDescent="0.25">
      <c r="C535" s="2"/>
    </row>
    <row r="536" spans="3:3" ht="15.75" customHeight="1" x14ac:dyDescent="0.25">
      <c r="C536" s="2"/>
    </row>
    <row r="537" spans="3:3" ht="15.75" customHeight="1" x14ac:dyDescent="0.25">
      <c r="C537" s="2"/>
    </row>
    <row r="538" spans="3:3" ht="15.75" customHeight="1" x14ac:dyDescent="0.25">
      <c r="C538" s="2"/>
    </row>
    <row r="539" spans="3:3" ht="15.75" customHeight="1" x14ac:dyDescent="0.25">
      <c r="C539" s="2"/>
    </row>
    <row r="540" spans="3:3" ht="15.75" customHeight="1" x14ac:dyDescent="0.25">
      <c r="C540" s="2"/>
    </row>
    <row r="541" spans="3:3" ht="15.75" customHeight="1" x14ac:dyDescent="0.25">
      <c r="C541" s="2"/>
    </row>
    <row r="542" spans="3:3" ht="15.75" customHeight="1" x14ac:dyDescent="0.25">
      <c r="C542" s="2"/>
    </row>
    <row r="543" spans="3:3" ht="15.75" customHeight="1" x14ac:dyDescent="0.25">
      <c r="C543" s="2"/>
    </row>
    <row r="544" spans="3:3" ht="15.75" customHeight="1" x14ac:dyDescent="0.25">
      <c r="C544" s="2"/>
    </row>
    <row r="545" spans="3:3" ht="15.75" customHeight="1" x14ac:dyDescent="0.25">
      <c r="C545" s="2"/>
    </row>
    <row r="546" spans="3:3" ht="15.75" customHeight="1" x14ac:dyDescent="0.25">
      <c r="C546" s="2"/>
    </row>
    <row r="547" spans="3:3" ht="15.75" customHeight="1" x14ac:dyDescent="0.25">
      <c r="C547" s="2"/>
    </row>
    <row r="548" spans="3:3" ht="15.75" customHeight="1" x14ac:dyDescent="0.25">
      <c r="C548" s="2"/>
    </row>
    <row r="549" spans="3:3" ht="15.75" customHeight="1" x14ac:dyDescent="0.25">
      <c r="C549" s="2"/>
    </row>
    <row r="550" spans="3:3" ht="15.75" customHeight="1" x14ac:dyDescent="0.25">
      <c r="C550" s="2"/>
    </row>
    <row r="551" spans="3:3" ht="15.75" customHeight="1" x14ac:dyDescent="0.25">
      <c r="C551" s="2"/>
    </row>
    <row r="552" spans="3:3" ht="15.75" customHeight="1" x14ac:dyDescent="0.25">
      <c r="C552" s="2"/>
    </row>
    <row r="553" spans="3:3" ht="15.75" customHeight="1" x14ac:dyDescent="0.25">
      <c r="C553" s="2"/>
    </row>
    <row r="554" spans="3:3" ht="15.75" customHeight="1" x14ac:dyDescent="0.25">
      <c r="C554" s="2"/>
    </row>
    <row r="555" spans="3:3" ht="15.75" customHeight="1" x14ac:dyDescent="0.25">
      <c r="C555" s="2"/>
    </row>
    <row r="556" spans="3:3" ht="15.75" customHeight="1" x14ac:dyDescent="0.25">
      <c r="C556" s="2"/>
    </row>
    <row r="557" spans="3:3" ht="15.75" customHeight="1" x14ac:dyDescent="0.25">
      <c r="C557" s="2"/>
    </row>
    <row r="558" spans="3:3" ht="15.75" customHeight="1" x14ac:dyDescent="0.25">
      <c r="C558" s="2"/>
    </row>
    <row r="559" spans="3:3" ht="15.75" customHeight="1" x14ac:dyDescent="0.25">
      <c r="C559" s="2"/>
    </row>
    <row r="560" spans="3:3" ht="15.75" customHeight="1" x14ac:dyDescent="0.25">
      <c r="C560" s="2"/>
    </row>
    <row r="561" spans="3:3" ht="15.75" customHeight="1" x14ac:dyDescent="0.25">
      <c r="C561" s="2"/>
    </row>
    <row r="562" spans="3:3" ht="15.75" customHeight="1" x14ac:dyDescent="0.25">
      <c r="C562" s="2"/>
    </row>
    <row r="563" spans="3:3" ht="15.75" customHeight="1" x14ac:dyDescent="0.25">
      <c r="C563" s="2"/>
    </row>
    <row r="564" spans="3:3" ht="15.75" customHeight="1" x14ac:dyDescent="0.25">
      <c r="C564" s="2"/>
    </row>
    <row r="565" spans="3:3" ht="15.75" customHeight="1" x14ac:dyDescent="0.25">
      <c r="C565" s="2"/>
    </row>
    <row r="566" spans="3:3" ht="15.75" customHeight="1" x14ac:dyDescent="0.25">
      <c r="C566" s="2"/>
    </row>
    <row r="567" spans="3:3" ht="15.75" customHeight="1" x14ac:dyDescent="0.25">
      <c r="C567" s="2"/>
    </row>
    <row r="568" spans="3:3" ht="15.75" customHeight="1" x14ac:dyDescent="0.25">
      <c r="C568" s="2"/>
    </row>
    <row r="569" spans="3:3" ht="15.75" customHeight="1" x14ac:dyDescent="0.25">
      <c r="C569" s="2"/>
    </row>
    <row r="570" spans="3:3" ht="15.75" customHeight="1" x14ac:dyDescent="0.25">
      <c r="C570" s="2"/>
    </row>
    <row r="571" spans="3:3" ht="15.75" customHeight="1" x14ac:dyDescent="0.25">
      <c r="C571" s="2"/>
    </row>
    <row r="572" spans="3:3" ht="15.75" customHeight="1" x14ac:dyDescent="0.25">
      <c r="C572" s="2"/>
    </row>
    <row r="573" spans="3:3" ht="15.75" customHeight="1" x14ac:dyDescent="0.25">
      <c r="C573" s="2"/>
    </row>
    <row r="574" spans="3:3" ht="15.75" customHeight="1" x14ac:dyDescent="0.25">
      <c r="C574" s="2"/>
    </row>
    <row r="575" spans="3:3" ht="15.75" customHeight="1" x14ac:dyDescent="0.25">
      <c r="C575" s="2"/>
    </row>
    <row r="576" spans="3:3" ht="15.75" customHeight="1" x14ac:dyDescent="0.25">
      <c r="C576" s="2"/>
    </row>
    <row r="577" spans="3:3" ht="15.75" customHeight="1" x14ac:dyDescent="0.25">
      <c r="C577" s="2"/>
    </row>
    <row r="578" spans="3:3" ht="15.75" customHeight="1" x14ac:dyDescent="0.25">
      <c r="C578" s="2"/>
    </row>
    <row r="579" spans="3:3" ht="15.75" customHeight="1" x14ac:dyDescent="0.25">
      <c r="C579" s="2"/>
    </row>
    <row r="580" spans="3:3" ht="15.75" customHeight="1" x14ac:dyDescent="0.25">
      <c r="C580" s="2"/>
    </row>
    <row r="581" spans="3:3" ht="15.75" customHeight="1" x14ac:dyDescent="0.25">
      <c r="C581" s="2"/>
    </row>
    <row r="582" spans="3:3" ht="15.75" customHeight="1" x14ac:dyDescent="0.25">
      <c r="C582" s="2"/>
    </row>
    <row r="583" spans="3:3" ht="15.75" customHeight="1" x14ac:dyDescent="0.25">
      <c r="C583" s="2"/>
    </row>
    <row r="584" spans="3:3" ht="15.75" customHeight="1" x14ac:dyDescent="0.25">
      <c r="C584" s="2"/>
    </row>
    <row r="585" spans="3:3" ht="15.75" customHeight="1" x14ac:dyDescent="0.25">
      <c r="C585" s="2"/>
    </row>
    <row r="586" spans="3:3" ht="15.75" customHeight="1" x14ac:dyDescent="0.25">
      <c r="C586" s="2"/>
    </row>
    <row r="587" spans="3:3" ht="15.75" customHeight="1" x14ac:dyDescent="0.25">
      <c r="C587" s="2"/>
    </row>
    <row r="588" spans="3:3" ht="15.75" customHeight="1" x14ac:dyDescent="0.25">
      <c r="C588" s="2"/>
    </row>
    <row r="589" spans="3:3" ht="15.75" customHeight="1" x14ac:dyDescent="0.25">
      <c r="C589" s="2"/>
    </row>
    <row r="590" spans="3:3" ht="15.75" customHeight="1" x14ac:dyDescent="0.25">
      <c r="C590" s="2"/>
    </row>
    <row r="591" spans="3:3" ht="15.75" customHeight="1" x14ac:dyDescent="0.25">
      <c r="C591" s="2"/>
    </row>
    <row r="592" spans="3:3" ht="15.75" customHeight="1" x14ac:dyDescent="0.25">
      <c r="C592" s="2"/>
    </row>
    <row r="593" spans="3:3" ht="15.75" customHeight="1" x14ac:dyDescent="0.25">
      <c r="C593" s="2"/>
    </row>
    <row r="594" spans="3:3" ht="15.75" customHeight="1" x14ac:dyDescent="0.25">
      <c r="C594" s="2"/>
    </row>
    <row r="595" spans="3:3" ht="15.75" customHeight="1" x14ac:dyDescent="0.25">
      <c r="C595" s="2"/>
    </row>
    <row r="596" spans="3:3" ht="15.75" customHeight="1" x14ac:dyDescent="0.25">
      <c r="C596" s="2"/>
    </row>
    <row r="597" spans="3:3" ht="15.75" customHeight="1" x14ac:dyDescent="0.25">
      <c r="C597" s="2"/>
    </row>
    <row r="598" spans="3:3" ht="15.75" customHeight="1" x14ac:dyDescent="0.25">
      <c r="C598" s="2"/>
    </row>
    <row r="599" spans="3:3" ht="15.75" customHeight="1" x14ac:dyDescent="0.25">
      <c r="C599" s="2"/>
    </row>
    <row r="600" spans="3:3" ht="15.75" customHeight="1" x14ac:dyDescent="0.25">
      <c r="C600" s="2"/>
    </row>
    <row r="601" spans="3:3" ht="15.75" customHeight="1" x14ac:dyDescent="0.25">
      <c r="C601" s="2"/>
    </row>
    <row r="602" spans="3:3" ht="15.75" customHeight="1" x14ac:dyDescent="0.25">
      <c r="C602" s="2"/>
    </row>
    <row r="603" spans="3:3" ht="15.75" customHeight="1" x14ac:dyDescent="0.25">
      <c r="C603" s="2"/>
    </row>
    <row r="604" spans="3:3" ht="15.75" customHeight="1" x14ac:dyDescent="0.25">
      <c r="C604" s="2"/>
    </row>
    <row r="605" spans="3:3" ht="15.75" customHeight="1" x14ac:dyDescent="0.25">
      <c r="C605" s="2"/>
    </row>
    <row r="606" spans="3:3" ht="15.75" customHeight="1" x14ac:dyDescent="0.25">
      <c r="C606" s="2"/>
    </row>
    <row r="607" spans="3:3" ht="15.75" customHeight="1" x14ac:dyDescent="0.25">
      <c r="C607" s="2"/>
    </row>
    <row r="608" spans="3:3" ht="15.75" customHeight="1" x14ac:dyDescent="0.25">
      <c r="C608" s="2"/>
    </row>
    <row r="609" spans="3:3" ht="15.75" customHeight="1" x14ac:dyDescent="0.25">
      <c r="C609" s="2"/>
    </row>
    <row r="610" spans="3:3" ht="15.75" customHeight="1" x14ac:dyDescent="0.25">
      <c r="C610" s="2"/>
    </row>
    <row r="611" spans="3:3" ht="15.75" customHeight="1" x14ac:dyDescent="0.25">
      <c r="C611" s="2"/>
    </row>
    <row r="612" spans="3:3" ht="15.75" customHeight="1" x14ac:dyDescent="0.25">
      <c r="C612" s="2"/>
    </row>
    <row r="613" spans="3:3" ht="15.75" customHeight="1" x14ac:dyDescent="0.25">
      <c r="C613" s="2"/>
    </row>
    <row r="614" spans="3:3" ht="15.75" customHeight="1" x14ac:dyDescent="0.25">
      <c r="C614" s="2"/>
    </row>
    <row r="615" spans="3:3" ht="15.75" customHeight="1" x14ac:dyDescent="0.25">
      <c r="C615" s="2"/>
    </row>
    <row r="616" spans="3:3" ht="15.75" customHeight="1" x14ac:dyDescent="0.25">
      <c r="C616" s="2"/>
    </row>
    <row r="617" spans="3:3" ht="15.75" customHeight="1" x14ac:dyDescent="0.25">
      <c r="C617" s="2"/>
    </row>
    <row r="618" spans="3:3" ht="15.75" customHeight="1" x14ac:dyDescent="0.25">
      <c r="C618" s="2"/>
    </row>
    <row r="619" spans="3:3" ht="15.75" customHeight="1" x14ac:dyDescent="0.25">
      <c r="C619" s="2"/>
    </row>
    <row r="620" spans="3:3" ht="15.75" customHeight="1" x14ac:dyDescent="0.25">
      <c r="C620" s="2"/>
    </row>
    <row r="621" spans="3:3" ht="15.75" customHeight="1" x14ac:dyDescent="0.25">
      <c r="C621" s="2"/>
    </row>
    <row r="622" spans="3:3" ht="15.75" customHeight="1" x14ac:dyDescent="0.25">
      <c r="C622" s="2"/>
    </row>
    <row r="623" spans="3:3" ht="15.75" customHeight="1" x14ac:dyDescent="0.25">
      <c r="C623" s="2"/>
    </row>
    <row r="624" spans="3:3" ht="15.75" customHeight="1" x14ac:dyDescent="0.25">
      <c r="C624" s="2"/>
    </row>
    <row r="625" spans="3:3" ht="15.75" customHeight="1" x14ac:dyDescent="0.25">
      <c r="C625" s="2"/>
    </row>
    <row r="626" spans="3:3" ht="15.75" customHeight="1" x14ac:dyDescent="0.25">
      <c r="C626" s="2"/>
    </row>
    <row r="627" spans="3:3" ht="15.75" customHeight="1" x14ac:dyDescent="0.25">
      <c r="C627" s="2"/>
    </row>
    <row r="628" spans="3:3" ht="15.75" customHeight="1" x14ac:dyDescent="0.25">
      <c r="C628" s="2"/>
    </row>
    <row r="629" spans="3:3" ht="15.75" customHeight="1" x14ac:dyDescent="0.25">
      <c r="C629" s="2"/>
    </row>
    <row r="630" spans="3:3" ht="15.75" customHeight="1" x14ac:dyDescent="0.25">
      <c r="C630" s="2"/>
    </row>
    <row r="631" spans="3:3" ht="15.75" customHeight="1" x14ac:dyDescent="0.25">
      <c r="C631" s="2"/>
    </row>
    <row r="632" spans="3:3" ht="15.75" customHeight="1" x14ac:dyDescent="0.25">
      <c r="C632" s="2"/>
    </row>
    <row r="633" spans="3:3" ht="15.75" customHeight="1" x14ac:dyDescent="0.25">
      <c r="C633" s="2"/>
    </row>
    <row r="634" spans="3:3" ht="15.75" customHeight="1" x14ac:dyDescent="0.25">
      <c r="C634" s="2"/>
    </row>
    <row r="635" spans="3:3" ht="15.75" customHeight="1" x14ac:dyDescent="0.25">
      <c r="C635" s="2"/>
    </row>
    <row r="636" spans="3:3" ht="15.75" customHeight="1" x14ac:dyDescent="0.25">
      <c r="C636" s="2"/>
    </row>
    <row r="637" spans="3:3" ht="15.75" customHeight="1" x14ac:dyDescent="0.25">
      <c r="C637" s="2"/>
    </row>
    <row r="638" spans="3:3" ht="15.75" customHeight="1" x14ac:dyDescent="0.25">
      <c r="C638" s="2"/>
    </row>
    <row r="639" spans="3:3" ht="15.75" customHeight="1" x14ac:dyDescent="0.25">
      <c r="C639" s="2"/>
    </row>
    <row r="640" spans="3:3" ht="15.75" customHeight="1" x14ac:dyDescent="0.25">
      <c r="C640" s="2"/>
    </row>
    <row r="641" spans="3:3" ht="15.75" customHeight="1" x14ac:dyDescent="0.25">
      <c r="C641" s="2"/>
    </row>
    <row r="642" spans="3:3" ht="15.75" customHeight="1" x14ac:dyDescent="0.25">
      <c r="C642" s="2"/>
    </row>
    <row r="643" spans="3:3" ht="15.75" customHeight="1" x14ac:dyDescent="0.25">
      <c r="C643" s="2"/>
    </row>
    <row r="644" spans="3:3" ht="15.75" customHeight="1" x14ac:dyDescent="0.25">
      <c r="C644" s="2"/>
    </row>
    <row r="645" spans="3:3" ht="15.75" customHeight="1" x14ac:dyDescent="0.25">
      <c r="C645" s="2"/>
    </row>
    <row r="646" spans="3:3" ht="15.75" customHeight="1" x14ac:dyDescent="0.25">
      <c r="C646" s="2"/>
    </row>
    <row r="647" spans="3:3" ht="15.75" customHeight="1" x14ac:dyDescent="0.25">
      <c r="C647" s="2"/>
    </row>
    <row r="648" spans="3:3" ht="15.75" customHeight="1" x14ac:dyDescent="0.25">
      <c r="C648" s="2"/>
    </row>
    <row r="649" spans="3:3" ht="15.75" customHeight="1" x14ac:dyDescent="0.25">
      <c r="C649" s="2"/>
    </row>
    <row r="650" spans="3:3" ht="15.75" customHeight="1" x14ac:dyDescent="0.25">
      <c r="C650" s="2"/>
    </row>
    <row r="651" spans="3:3" ht="15.75" customHeight="1" x14ac:dyDescent="0.25">
      <c r="C651" s="2"/>
    </row>
    <row r="652" spans="3:3" ht="15.75" customHeight="1" x14ac:dyDescent="0.25">
      <c r="C652" s="2"/>
    </row>
    <row r="653" spans="3:3" ht="15.75" customHeight="1" x14ac:dyDescent="0.25">
      <c r="C653" s="2"/>
    </row>
    <row r="654" spans="3:3" ht="15.75" customHeight="1" x14ac:dyDescent="0.25">
      <c r="C654" s="2"/>
    </row>
    <row r="655" spans="3:3" ht="15.75" customHeight="1" x14ac:dyDescent="0.25">
      <c r="C655" s="2"/>
    </row>
    <row r="656" spans="3:3" ht="15.75" customHeight="1" x14ac:dyDescent="0.25">
      <c r="C656" s="2"/>
    </row>
    <row r="657" spans="3:3" ht="15.75" customHeight="1" x14ac:dyDescent="0.25">
      <c r="C657" s="2"/>
    </row>
    <row r="658" spans="3:3" ht="15.75" customHeight="1" x14ac:dyDescent="0.25">
      <c r="C658" s="2"/>
    </row>
    <row r="659" spans="3:3" ht="15.75" customHeight="1" x14ac:dyDescent="0.25">
      <c r="C659" s="2"/>
    </row>
    <row r="660" spans="3:3" ht="15.75" customHeight="1" x14ac:dyDescent="0.25">
      <c r="C660" s="2"/>
    </row>
    <row r="661" spans="3:3" ht="15.75" customHeight="1" x14ac:dyDescent="0.25">
      <c r="C661" s="2"/>
    </row>
    <row r="662" spans="3:3" ht="15.75" customHeight="1" x14ac:dyDescent="0.25">
      <c r="C662" s="2"/>
    </row>
    <row r="663" spans="3:3" ht="15.75" customHeight="1" x14ac:dyDescent="0.25">
      <c r="C663" s="2"/>
    </row>
    <row r="664" spans="3:3" ht="15.75" customHeight="1" x14ac:dyDescent="0.25">
      <c r="C664" s="2"/>
    </row>
    <row r="665" spans="3:3" ht="15.75" customHeight="1" x14ac:dyDescent="0.25">
      <c r="C665" s="2"/>
    </row>
    <row r="666" spans="3:3" ht="15.75" customHeight="1" x14ac:dyDescent="0.25">
      <c r="C666" s="2"/>
    </row>
    <row r="667" spans="3:3" ht="15.75" customHeight="1" x14ac:dyDescent="0.25">
      <c r="C667" s="2"/>
    </row>
    <row r="668" spans="3:3" ht="15.75" customHeight="1" x14ac:dyDescent="0.25">
      <c r="C668" s="2"/>
    </row>
    <row r="669" spans="3:3" ht="15.75" customHeight="1" x14ac:dyDescent="0.25">
      <c r="C669" s="2"/>
    </row>
    <row r="670" spans="3:3" ht="15.75" customHeight="1" x14ac:dyDescent="0.25">
      <c r="C670" s="2"/>
    </row>
    <row r="671" spans="3:3" ht="15.75" customHeight="1" x14ac:dyDescent="0.25">
      <c r="C671" s="2"/>
    </row>
    <row r="672" spans="3:3" ht="15.75" customHeight="1" x14ac:dyDescent="0.25">
      <c r="C672" s="2"/>
    </row>
    <row r="673" spans="3:3" ht="15.75" customHeight="1" x14ac:dyDescent="0.25">
      <c r="C673" s="2"/>
    </row>
    <row r="674" spans="3:3" ht="15.75" customHeight="1" x14ac:dyDescent="0.25">
      <c r="C674" s="2"/>
    </row>
    <row r="675" spans="3:3" ht="15.75" customHeight="1" x14ac:dyDescent="0.25">
      <c r="C675" s="2"/>
    </row>
    <row r="676" spans="3:3" ht="15.75" customHeight="1" x14ac:dyDescent="0.25">
      <c r="C676" s="2"/>
    </row>
    <row r="677" spans="3:3" ht="15.75" customHeight="1" x14ac:dyDescent="0.25">
      <c r="C677" s="2"/>
    </row>
    <row r="678" spans="3:3" ht="15.75" customHeight="1" x14ac:dyDescent="0.25">
      <c r="C678" s="2"/>
    </row>
    <row r="679" spans="3:3" ht="15.75" customHeight="1" x14ac:dyDescent="0.25">
      <c r="C679" s="2"/>
    </row>
    <row r="680" spans="3:3" ht="15.75" customHeight="1" x14ac:dyDescent="0.25">
      <c r="C680" s="2"/>
    </row>
    <row r="681" spans="3:3" ht="15.75" customHeight="1" x14ac:dyDescent="0.25">
      <c r="C681" s="2"/>
    </row>
    <row r="682" spans="3:3" ht="15.75" customHeight="1" x14ac:dyDescent="0.25">
      <c r="C682" s="2"/>
    </row>
    <row r="683" spans="3:3" ht="15.75" customHeight="1" x14ac:dyDescent="0.25">
      <c r="C683" s="2"/>
    </row>
    <row r="684" spans="3:3" ht="15.75" customHeight="1" x14ac:dyDescent="0.25">
      <c r="C684" s="2"/>
    </row>
    <row r="685" spans="3:3" ht="15.75" customHeight="1" x14ac:dyDescent="0.25">
      <c r="C685" s="2"/>
    </row>
    <row r="686" spans="3:3" ht="15.75" customHeight="1" x14ac:dyDescent="0.25">
      <c r="C686" s="2"/>
    </row>
    <row r="687" spans="3:3" ht="15.75" customHeight="1" x14ac:dyDescent="0.25">
      <c r="C687" s="2"/>
    </row>
    <row r="688" spans="3:3" ht="15.75" customHeight="1" x14ac:dyDescent="0.25">
      <c r="C688" s="2"/>
    </row>
    <row r="689" spans="3:3" ht="15.75" customHeight="1" x14ac:dyDescent="0.25">
      <c r="C689" s="2"/>
    </row>
    <row r="690" spans="3:3" ht="15.75" customHeight="1" x14ac:dyDescent="0.25">
      <c r="C690" s="2"/>
    </row>
    <row r="691" spans="3:3" ht="15.75" customHeight="1" x14ac:dyDescent="0.25">
      <c r="C691" s="2"/>
    </row>
    <row r="692" spans="3:3" ht="15.75" customHeight="1" x14ac:dyDescent="0.25">
      <c r="C692" s="2"/>
    </row>
    <row r="693" spans="3:3" ht="15.75" customHeight="1" x14ac:dyDescent="0.25">
      <c r="C693" s="2"/>
    </row>
    <row r="694" spans="3:3" ht="15.75" customHeight="1" x14ac:dyDescent="0.25">
      <c r="C694" s="2"/>
    </row>
    <row r="695" spans="3:3" ht="15.75" customHeight="1" x14ac:dyDescent="0.25">
      <c r="C695" s="2"/>
    </row>
    <row r="696" spans="3:3" ht="15.75" customHeight="1" x14ac:dyDescent="0.25">
      <c r="C696" s="2"/>
    </row>
    <row r="697" spans="3:3" ht="15.75" customHeight="1" x14ac:dyDescent="0.25">
      <c r="C697" s="2"/>
    </row>
    <row r="698" spans="3:3" ht="15.75" customHeight="1" x14ac:dyDescent="0.25">
      <c r="C698" s="2"/>
    </row>
    <row r="699" spans="3:3" ht="15.75" customHeight="1" x14ac:dyDescent="0.25">
      <c r="C699" s="2"/>
    </row>
    <row r="700" spans="3:3" ht="15.75" customHeight="1" x14ac:dyDescent="0.25">
      <c r="C700" s="2"/>
    </row>
    <row r="701" spans="3:3" ht="15.75" customHeight="1" x14ac:dyDescent="0.25">
      <c r="C701" s="2"/>
    </row>
    <row r="702" spans="3:3" ht="15.75" customHeight="1" x14ac:dyDescent="0.25">
      <c r="C702" s="2"/>
    </row>
    <row r="703" spans="3:3" ht="15.75" customHeight="1" x14ac:dyDescent="0.25">
      <c r="C703" s="2"/>
    </row>
    <row r="704" spans="3:3" ht="15.75" customHeight="1" x14ac:dyDescent="0.25">
      <c r="C704" s="2"/>
    </row>
    <row r="705" spans="3:3" ht="15.75" customHeight="1" x14ac:dyDescent="0.25">
      <c r="C705" s="2"/>
    </row>
    <row r="706" spans="3:3" ht="15.75" customHeight="1" x14ac:dyDescent="0.25">
      <c r="C706" s="2"/>
    </row>
    <row r="707" spans="3:3" ht="15.75" customHeight="1" x14ac:dyDescent="0.25">
      <c r="C707" s="2"/>
    </row>
    <row r="708" spans="3:3" ht="15.75" customHeight="1" x14ac:dyDescent="0.25">
      <c r="C708" s="2"/>
    </row>
    <row r="709" spans="3:3" ht="15.75" customHeight="1" x14ac:dyDescent="0.25">
      <c r="C709" s="2"/>
    </row>
    <row r="710" spans="3:3" ht="15.75" customHeight="1" x14ac:dyDescent="0.25">
      <c r="C710" s="2"/>
    </row>
    <row r="711" spans="3:3" ht="15.75" customHeight="1" x14ac:dyDescent="0.25">
      <c r="C711" s="2"/>
    </row>
    <row r="712" spans="3:3" ht="15.75" customHeight="1" x14ac:dyDescent="0.25">
      <c r="C712" s="2"/>
    </row>
    <row r="713" spans="3:3" ht="15.75" customHeight="1" x14ac:dyDescent="0.25">
      <c r="C713" s="2"/>
    </row>
    <row r="714" spans="3:3" ht="15.75" customHeight="1" x14ac:dyDescent="0.25">
      <c r="C714" s="2"/>
    </row>
    <row r="715" spans="3:3" ht="15.75" customHeight="1" x14ac:dyDescent="0.25">
      <c r="C715" s="2"/>
    </row>
    <row r="716" spans="3:3" ht="15.75" customHeight="1" x14ac:dyDescent="0.25">
      <c r="C716" s="2"/>
    </row>
    <row r="717" spans="3:3" ht="15.75" customHeight="1" x14ac:dyDescent="0.25">
      <c r="C717" s="2"/>
    </row>
    <row r="718" spans="3:3" ht="15.75" customHeight="1" x14ac:dyDescent="0.25">
      <c r="C718" s="2"/>
    </row>
    <row r="719" spans="3:3" ht="15.75" customHeight="1" x14ac:dyDescent="0.25">
      <c r="C719" s="2"/>
    </row>
    <row r="720" spans="3:3" ht="15.75" customHeight="1" x14ac:dyDescent="0.25">
      <c r="C720" s="2"/>
    </row>
    <row r="721" spans="3:3" ht="15.75" customHeight="1" x14ac:dyDescent="0.25">
      <c r="C721" s="2"/>
    </row>
    <row r="722" spans="3:3" ht="15.75" customHeight="1" x14ac:dyDescent="0.25">
      <c r="C722" s="2"/>
    </row>
    <row r="723" spans="3:3" ht="15.75" customHeight="1" x14ac:dyDescent="0.25">
      <c r="C723" s="2"/>
    </row>
    <row r="724" spans="3:3" ht="15.75" customHeight="1" x14ac:dyDescent="0.25">
      <c r="C724" s="2"/>
    </row>
    <row r="725" spans="3:3" ht="15.75" customHeight="1" x14ac:dyDescent="0.25">
      <c r="C725" s="2"/>
    </row>
    <row r="726" spans="3:3" ht="15.75" customHeight="1" x14ac:dyDescent="0.25">
      <c r="C726" s="2"/>
    </row>
    <row r="727" spans="3:3" ht="15.75" customHeight="1" x14ac:dyDescent="0.25">
      <c r="C727" s="2"/>
    </row>
    <row r="728" spans="3:3" ht="15.75" customHeight="1" x14ac:dyDescent="0.25">
      <c r="C728" s="2"/>
    </row>
    <row r="729" spans="3:3" ht="15.75" customHeight="1" x14ac:dyDescent="0.25">
      <c r="C729" s="2"/>
    </row>
    <row r="730" spans="3:3" ht="15.75" customHeight="1" x14ac:dyDescent="0.25">
      <c r="C730" s="2"/>
    </row>
    <row r="731" spans="3:3" ht="15.75" customHeight="1" x14ac:dyDescent="0.25">
      <c r="C731" s="2"/>
    </row>
    <row r="732" spans="3:3" ht="15.75" customHeight="1" x14ac:dyDescent="0.25">
      <c r="C732" s="2"/>
    </row>
    <row r="733" spans="3:3" ht="15.75" customHeight="1" x14ac:dyDescent="0.25">
      <c r="C733" s="2"/>
    </row>
    <row r="734" spans="3:3" ht="15.75" customHeight="1" x14ac:dyDescent="0.25">
      <c r="C734" s="2"/>
    </row>
    <row r="735" spans="3:3" ht="15.75" customHeight="1" x14ac:dyDescent="0.25">
      <c r="C735" s="2"/>
    </row>
    <row r="736" spans="3:3" ht="15.75" customHeight="1" x14ac:dyDescent="0.25">
      <c r="C736" s="2"/>
    </row>
    <row r="737" spans="3:3" ht="15.75" customHeight="1" x14ac:dyDescent="0.25">
      <c r="C737" s="2"/>
    </row>
    <row r="738" spans="3:3" ht="15.75" customHeight="1" x14ac:dyDescent="0.25">
      <c r="C738" s="2"/>
    </row>
    <row r="739" spans="3:3" ht="15.75" customHeight="1" x14ac:dyDescent="0.25">
      <c r="C739" s="2"/>
    </row>
    <row r="740" spans="3:3" ht="15.75" customHeight="1" x14ac:dyDescent="0.25">
      <c r="C740" s="2"/>
    </row>
    <row r="741" spans="3:3" ht="15.75" customHeight="1" x14ac:dyDescent="0.25">
      <c r="C741" s="2"/>
    </row>
    <row r="742" spans="3:3" ht="15.75" customHeight="1" x14ac:dyDescent="0.25">
      <c r="C742" s="2"/>
    </row>
    <row r="743" spans="3:3" ht="15.75" customHeight="1" x14ac:dyDescent="0.25">
      <c r="C743" s="2"/>
    </row>
    <row r="744" spans="3:3" ht="15.75" customHeight="1" x14ac:dyDescent="0.25">
      <c r="C744" s="2"/>
    </row>
    <row r="745" spans="3:3" ht="15.75" customHeight="1" x14ac:dyDescent="0.25">
      <c r="C745" s="2"/>
    </row>
    <row r="746" spans="3:3" ht="15.75" customHeight="1" x14ac:dyDescent="0.25">
      <c r="C746" s="2"/>
    </row>
    <row r="747" spans="3:3" ht="15.75" customHeight="1" x14ac:dyDescent="0.25">
      <c r="C747" s="2"/>
    </row>
    <row r="748" spans="3:3" ht="15.75" customHeight="1" x14ac:dyDescent="0.25">
      <c r="C748" s="2"/>
    </row>
    <row r="749" spans="3:3" ht="15.75" customHeight="1" x14ac:dyDescent="0.25">
      <c r="C749" s="2"/>
    </row>
    <row r="750" spans="3:3" ht="15.75" customHeight="1" x14ac:dyDescent="0.25">
      <c r="C750" s="2"/>
    </row>
    <row r="751" spans="3:3" ht="15.75" customHeight="1" x14ac:dyDescent="0.25">
      <c r="C751" s="2"/>
    </row>
    <row r="752" spans="3:3" ht="15.75" customHeight="1" x14ac:dyDescent="0.25">
      <c r="C752" s="2"/>
    </row>
    <row r="753" spans="3:3" ht="15.75" customHeight="1" x14ac:dyDescent="0.25">
      <c r="C753" s="2"/>
    </row>
    <row r="754" spans="3:3" ht="15.75" customHeight="1" x14ac:dyDescent="0.25">
      <c r="C754" s="2"/>
    </row>
    <row r="755" spans="3:3" ht="15.75" customHeight="1" x14ac:dyDescent="0.25">
      <c r="C755" s="2"/>
    </row>
    <row r="756" spans="3:3" ht="15.75" customHeight="1" x14ac:dyDescent="0.25">
      <c r="C756" s="2"/>
    </row>
    <row r="757" spans="3:3" ht="15.75" customHeight="1" x14ac:dyDescent="0.25">
      <c r="C757" s="2"/>
    </row>
    <row r="758" spans="3:3" ht="15.75" customHeight="1" x14ac:dyDescent="0.25">
      <c r="C758" s="2"/>
    </row>
    <row r="759" spans="3:3" ht="15.75" customHeight="1" x14ac:dyDescent="0.25">
      <c r="C759" s="2"/>
    </row>
    <row r="760" spans="3:3" ht="15.75" customHeight="1" x14ac:dyDescent="0.25">
      <c r="C760" s="2"/>
    </row>
    <row r="761" spans="3:3" ht="15.75" customHeight="1" x14ac:dyDescent="0.25">
      <c r="C761" s="2"/>
    </row>
    <row r="762" spans="3:3" ht="15.75" customHeight="1" x14ac:dyDescent="0.25">
      <c r="C762" s="2"/>
    </row>
    <row r="763" spans="3:3" ht="15.75" customHeight="1" x14ac:dyDescent="0.25">
      <c r="C763" s="2"/>
    </row>
    <row r="764" spans="3:3" ht="15.75" customHeight="1" x14ac:dyDescent="0.25">
      <c r="C764" s="2"/>
    </row>
    <row r="765" spans="3:3" ht="15.75" customHeight="1" x14ac:dyDescent="0.25">
      <c r="C765" s="2"/>
    </row>
    <row r="766" spans="3:3" ht="15.75" customHeight="1" x14ac:dyDescent="0.25">
      <c r="C766" s="2"/>
    </row>
    <row r="767" spans="3:3" ht="15.75" customHeight="1" x14ac:dyDescent="0.25">
      <c r="C767" s="2"/>
    </row>
    <row r="768" spans="3:3" ht="15.75" customHeight="1" x14ac:dyDescent="0.25">
      <c r="C768" s="2"/>
    </row>
    <row r="769" spans="3:3" ht="15.75" customHeight="1" x14ac:dyDescent="0.25">
      <c r="C769" s="2"/>
    </row>
    <row r="770" spans="3:3" ht="15.75" customHeight="1" x14ac:dyDescent="0.25">
      <c r="C770" s="2"/>
    </row>
    <row r="771" spans="3:3" ht="15.75" customHeight="1" x14ac:dyDescent="0.25">
      <c r="C771" s="2"/>
    </row>
    <row r="772" spans="3:3" ht="15.75" customHeight="1" x14ac:dyDescent="0.25">
      <c r="C772" s="2"/>
    </row>
    <row r="773" spans="3:3" ht="15.75" customHeight="1" x14ac:dyDescent="0.25">
      <c r="C773" s="2"/>
    </row>
    <row r="774" spans="3:3" ht="15.75" customHeight="1" x14ac:dyDescent="0.25">
      <c r="C774" s="2"/>
    </row>
    <row r="775" spans="3:3" ht="15.75" customHeight="1" x14ac:dyDescent="0.25">
      <c r="C775" s="2"/>
    </row>
    <row r="776" spans="3:3" ht="15.75" customHeight="1" x14ac:dyDescent="0.25">
      <c r="C776" s="2"/>
    </row>
    <row r="777" spans="3:3" ht="15.75" customHeight="1" x14ac:dyDescent="0.25">
      <c r="C777" s="2"/>
    </row>
    <row r="778" spans="3:3" ht="15.75" customHeight="1" x14ac:dyDescent="0.25">
      <c r="C778" s="2"/>
    </row>
    <row r="779" spans="3:3" ht="15.75" customHeight="1" x14ac:dyDescent="0.25">
      <c r="C779" s="2"/>
    </row>
    <row r="780" spans="3:3" ht="15.75" customHeight="1" x14ac:dyDescent="0.25">
      <c r="C780" s="2"/>
    </row>
    <row r="781" spans="3:3" ht="15.75" customHeight="1" x14ac:dyDescent="0.25">
      <c r="C781" s="2"/>
    </row>
    <row r="782" spans="3:3" ht="15.75" customHeight="1" x14ac:dyDescent="0.25">
      <c r="C782" s="2"/>
    </row>
    <row r="783" spans="3:3" ht="15.75" customHeight="1" x14ac:dyDescent="0.25">
      <c r="C783" s="2"/>
    </row>
    <row r="784" spans="3:3" ht="15.75" customHeight="1" x14ac:dyDescent="0.25">
      <c r="C784" s="2"/>
    </row>
    <row r="785" spans="3:3" ht="15.75" customHeight="1" x14ac:dyDescent="0.25">
      <c r="C785" s="2"/>
    </row>
    <row r="786" spans="3:3" ht="15.75" customHeight="1" x14ac:dyDescent="0.25">
      <c r="C786" s="2"/>
    </row>
    <row r="787" spans="3:3" ht="15.75" customHeight="1" x14ac:dyDescent="0.25">
      <c r="C787" s="2"/>
    </row>
    <row r="788" spans="3:3" ht="15.75" customHeight="1" x14ac:dyDescent="0.25">
      <c r="C788" s="2"/>
    </row>
    <row r="789" spans="3:3" ht="15.75" customHeight="1" x14ac:dyDescent="0.25">
      <c r="C789" s="2"/>
    </row>
    <row r="790" spans="3:3" ht="15.75" customHeight="1" x14ac:dyDescent="0.25">
      <c r="C790" s="2"/>
    </row>
    <row r="791" spans="3:3" ht="15.75" customHeight="1" x14ac:dyDescent="0.25">
      <c r="C791" s="2"/>
    </row>
    <row r="792" spans="3:3" ht="15.75" customHeight="1" x14ac:dyDescent="0.25">
      <c r="C792" s="2"/>
    </row>
    <row r="793" spans="3:3" ht="15.75" customHeight="1" x14ac:dyDescent="0.25">
      <c r="C793" s="2"/>
    </row>
    <row r="794" spans="3:3" ht="15.75" customHeight="1" x14ac:dyDescent="0.25">
      <c r="C794" s="2"/>
    </row>
    <row r="795" spans="3:3" ht="15.75" customHeight="1" x14ac:dyDescent="0.25">
      <c r="C795" s="2"/>
    </row>
    <row r="796" spans="3:3" ht="15.75" customHeight="1" x14ac:dyDescent="0.25">
      <c r="C796" s="2"/>
    </row>
    <row r="797" spans="3:3" ht="15.75" customHeight="1" x14ac:dyDescent="0.25">
      <c r="C797" s="2"/>
    </row>
    <row r="798" spans="3:3" ht="15.75" customHeight="1" x14ac:dyDescent="0.25">
      <c r="C798" s="2"/>
    </row>
    <row r="799" spans="3:3" ht="15.75" customHeight="1" x14ac:dyDescent="0.25">
      <c r="C799" s="2"/>
    </row>
    <row r="800" spans="3:3" ht="15.75" customHeight="1" x14ac:dyDescent="0.25">
      <c r="C800" s="2"/>
    </row>
    <row r="801" spans="3:3" ht="15.75" customHeight="1" x14ac:dyDescent="0.25">
      <c r="C801" s="2"/>
    </row>
    <row r="802" spans="3:3" ht="15.75" customHeight="1" x14ac:dyDescent="0.25">
      <c r="C802" s="2"/>
    </row>
    <row r="803" spans="3:3" ht="15.75" customHeight="1" x14ac:dyDescent="0.25">
      <c r="C803" s="2"/>
    </row>
    <row r="804" spans="3:3" ht="15.75" customHeight="1" x14ac:dyDescent="0.25">
      <c r="C804" s="2"/>
    </row>
    <row r="805" spans="3:3" ht="15.75" customHeight="1" x14ac:dyDescent="0.25">
      <c r="C805" s="2"/>
    </row>
    <row r="806" spans="3:3" ht="15.75" customHeight="1" x14ac:dyDescent="0.25">
      <c r="C806" s="2"/>
    </row>
    <row r="807" spans="3:3" ht="15.75" customHeight="1" x14ac:dyDescent="0.25">
      <c r="C807" s="2"/>
    </row>
    <row r="808" spans="3:3" ht="15.75" customHeight="1" x14ac:dyDescent="0.25">
      <c r="C808" s="2"/>
    </row>
    <row r="809" spans="3:3" ht="15.75" customHeight="1" x14ac:dyDescent="0.25">
      <c r="C809" s="2"/>
    </row>
    <row r="810" spans="3:3" ht="15.75" customHeight="1" x14ac:dyDescent="0.25">
      <c r="C810" s="2"/>
    </row>
    <row r="811" spans="3:3" ht="15.75" customHeight="1" x14ac:dyDescent="0.25">
      <c r="C811" s="2"/>
    </row>
    <row r="812" spans="3:3" ht="15.75" customHeight="1" x14ac:dyDescent="0.25">
      <c r="C812" s="2"/>
    </row>
    <row r="813" spans="3:3" ht="15.75" customHeight="1" x14ac:dyDescent="0.25">
      <c r="C813" s="2"/>
    </row>
    <row r="814" spans="3:3" ht="15.75" customHeight="1" x14ac:dyDescent="0.25">
      <c r="C814" s="2"/>
    </row>
    <row r="815" spans="3:3" ht="15.75" customHeight="1" x14ac:dyDescent="0.25">
      <c r="C815" s="2"/>
    </row>
    <row r="816" spans="3:3" ht="15.75" customHeight="1" x14ac:dyDescent="0.25">
      <c r="C816" s="2"/>
    </row>
    <row r="817" spans="3:3" ht="15.75" customHeight="1" x14ac:dyDescent="0.25">
      <c r="C817" s="2"/>
    </row>
    <row r="818" spans="3:3" ht="15.75" customHeight="1" x14ac:dyDescent="0.25">
      <c r="C818" s="2"/>
    </row>
    <row r="819" spans="3:3" ht="15.75" customHeight="1" x14ac:dyDescent="0.25">
      <c r="C819" s="2"/>
    </row>
    <row r="820" spans="3:3" ht="15.75" customHeight="1" x14ac:dyDescent="0.25">
      <c r="C820" s="2"/>
    </row>
    <row r="821" spans="3:3" ht="15.75" customHeight="1" x14ac:dyDescent="0.25">
      <c r="C821" s="2"/>
    </row>
    <row r="822" spans="3:3" ht="15.75" customHeight="1" x14ac:dyDescent="0.25">
      <c r="C822" s="2"/>
    </row>
    <row r="823" spans="3:3" ht="15.75" customHeight="1" x14ac:dyDescent="0.25">
      <c r="C823" s="2"/>
    </row>
    <row r="824" spans="3:3" ht="15.75" customHeight="1" x14ac:dyDescent="0.25">
      <c r="C824" s="2"/>
    </row>
    <row r="825" spans="3:3" ht="15.75" customHeight="1" x14ac:dyDescent="0.25">
      <c r="C825" s="2"/>
    </row>
    <row r="826" spans="3:3" ht="15.75" customHeight="1" x14ac:dyDescent="0.25">
      <c r="C826" s="2"/>
    </row>
    <row r="827" spans="3:3" ht="15.75" customHeight="1" x14ac:dyDescent="0.25">
      <c r="C827" s="2"/>
    </row>
    <row r="828" spans="3:3" ht="15.75" customHeight="1" x14ac:dyDescent="0.25">
      <c r="C828" s="2"/>
    </row>
    <row r="829" spans="3:3" ht="15.75" customHeight="1" x14ac:dyDescent="0.25">
      <c r="C829" s="2"/>
    </row>
    <row r="830" spans="3:3" ht="15.75" customHeight="1" x14ac:dyDescent="0.25">
      <c r="C830" s="2"/>
    </row>
    <row r="831" spans="3:3" ht="15.75" customHeight="1" x14ac:dyDescent="0.25">
      <c r="C831" s="2"/>
    </row>
    <row r="832" spans="3:3" ht="15.75" customHeight="1" x14ac:dyDescent="0.25">
      <c r="C832" s="2"/>
    </row>
    <row r="833" spans="3:3" ht="15.75" customHeight="1" x14ac:dyDescent="0.25">
      <c r="C833" s="2"/>
    </row>
    <row r="834" spans="3:3" ht="15.75" customHeight="1" x14ac:dyDescent="0.25">
      <c r="C834" s="2"/>
    </row>
    <row r="835" spans="3:3" ht="15.75" customHeight="1" x14ac:dyDescent="0.25">
      <c r="C835" s="2"/>
    </row>
    <row r="836" spans="3:3" ht="15.75" customHeight="1" x14ac:dyDescent="0.25">
      <c r="C836" s="2"/>
    </row>
    <row r="837" spans="3:3" ht="15.75" customHeight="1" x14ac:dyDescent="0.25">
      <c r="C837" s="2"/>
    </row>
    <row r="838" spans="3:3" ht="15.75" customHeight="1" x14ac:dyDescent="0.25">
      <c r="C838" s="2"/>
    </row>
    <row r="839" spans="3:3" ht="15.75" customHeight="1" x14ac:dyDescent="0.25">
      <c r="C839" s="2"/>
    </row>
    <row r="840" spans="3:3" ht="15.75" customHeight="1" x14ac:dyDescent="0.25">
      <c r="C840" s="2"/>
    </row>
    <row r="841" spans="3:3" ht="15.75" customHeight="1" x14ac:dyDescent="0.25">
      <c r="C841" s="2"/>
    </row>
    <row r="842" spans="3:3" ht="15.75" customHeight="1" x14ac:dyDescent="0.25">
      <c r="C842" s="2"/>
    </row>
    <row r="843" spans="3:3" ht="15.75" customHeight="1" x14ac:dyDescent="0.25">
      <c r="C843" s="2"/>
    </row>
    <row r="844" spans="3:3" ht="15.75" customHeight="1" x14ac:dyDescent="0.25">
      <c r="C844" s="2"/>
    </row>
    <row r="845" spans="3:3" ht="15.75" customHeight="1" x14ac:dyDescent="0.25">
      <c r="C845" s="2"/>
    </row>
    <row r="846" spans="3:3" ht="15.75" customHeight="1" x14ac:dyDescent="0.25">
      <c r="C846" s="2"/>
    </row>
    <row r="847" spans="3:3" ht="15.75" customHeight="1" x14ac:dyDescent="0.25">
      <c r="C847" s="2"/>
    </row>
    <row r="848" spans="3:3" ht="15.75" customHeight="1" x14ac:dyDescent="0.25">
      <c r="C848" s="2"/>
    </row>
    <row r="849" spans="3:3" ht="15.75" customHeight="1" x14ac:dyDescent="0.25">
      <c r="C849" s="2"/>
    </row>
    <row r="850" spans="3:3" ht="15.75" customHeight="1" x14ac:dyDescent="0.25">
      <c r="C850" s="2"/>
    </row>
    <row r="851" spans="3:3" ht="15.75" customHeight="1" x14ac:dyDescent="0.25">
      <c r="C851" s="2"/>
    </row>
    <row r="852" spans="3:3" ht="15.75" customHeight="1" x14ac:dyDescent="0.25">
      <c r="C852" s="2"/>
    </row>
    <row r="853" spans="3:3" ht="15.75" customHeight="1" x14ac:dyDescent="0.25">
      <c r="C853" s="2"/>
    </row>
    <row r="854" spans="3:3" ht="15.75" customHeight="1" x14ac:dyDescent="0.25">
      <c r="C854" s="2"/>
    </row>
    <row r="855" spans="3:3" ht="15.75" customHeight="1" x14ac:dyDescent="0.25">
      <c r="C855" s="2"/>
    </row>
    <row r="856" spans="3:3" ht="15.75" customHeight="1" x14ac:dyDescent="0.25">
      <c r="C856" s="2"/>
    </row>
    <row r="857" spans="3:3" ht="15.75" customHeight="1" x14ac:dyDescent="0.25">
      <c r="C857" s="2"/>
    </row>
    <row r="858" spans="3:3" ht="15.75" customHeight="1" x14ac:dyDescent="0.25">
      <c r="C858" s="2"/>
    </row>
    <row r="859" spans="3:3" ht="15.75" customHeight="1" x14ac:dyDescent="0.25">
      <c r="C859" s="2"/>
    </row>
    <row r="860" spans="3:3" ht="15.75" customHeight="1" x14ac:dyDescent="0.25">
      <c r="C860" s="2"/>
    </row>
    <row r="861" spans="3:3" ht="15.75" customHeight="1" x14ac:dyDescent="0.25">
      <c r="C861" s="2"/>
    </row>
    <row r="862" spans="3:3" ht="15.75" customHeight="1" x14ac:dyDescent="0.25">
      <c r="C862" s="2"/>
    </row>
    <row r="863" spans="3:3" ht="15.75" customHeight="1" x14ac:dyDescent="0.25">
      <c r="C863" s="2"/>
    </row>
    <row r="864" spans="3:3" ht="15.75" customHeight="1" x14ac:dyDescent="0.25">
      <c r="C864" s="2"/>
    </row>
    <row r="865" spans="3:3" ht="15.75" customHeight="1" x14ac:dyDescent="0.25">
      <c r="C865" s="2"/>
    </row>
    <row r="866" spans="3:3" ht="15.75" customHeight="1" x14ac:dyDescent="0.25">
      <c r="C866" s="2"/>
    </row>
    <row r="867" spans="3:3" ht="15.75" customHeight="1" x14ac:dyDescent="0.25">
      <c r="C867" s="2"/>
    </row>
    <row r="868" spans="3:3" ht="15.75" customHeight="1" x14ac:dyDescent="0.25">
      <c r="C868" s="2"/>
    </row>
    <row r="869" spans="3:3" ht="15.75" customHeight="1" x14ac:dyDescent="0.25">
      <c r="C869" s="2"/>
    </row>
    <row r="870" spans="3:3" ht="15.75" customHeight="1" x14ac:dyDescent="0.25">
      <c r="C870" s="2"/>
    </row>
    <row r="871" spans="3:3" ht="15.75" customHeight="1" x14ac:dyDescent="0.25">
      <c r="C871" s="2"/>
    </row>
    <row r="872" spans="3:3" ht="15.75" customHeight="1" x14ac:dyDescent="0.25">
      <c r="C872" s="2"/>
    </row>
    <row r="873" spans="3:3" ht="15.75" customHeight="1" x14ac:dyDescent="0.25">
      <c r="C873" s="2"/>
    </row>
    <row r="874" spans="3:3" ht="15.75" customHeight="1" x14ac:dyDescent="0.25">
      <c r="C874" s="2"/>
    </row>
    <row r="875" spans="3:3" ht="15.75" customHeight="1" x14ac:dyDescent="0.25">
      <c r="C875" s="2"/>
    </row>
    <row r="876" spans="3:3" ht="15.75" customHeight="1" x14ac:dyDescent="0.25">
      <c r="C876" s="2"/>
    </row>
    <row r="877" spans="3:3" ht="15.75" customHeight="1" x14ac:dyDescent="0.25">
      <c r="C877" s="2"/>
    </row>
    <row r="878" spans="3:3" ht="15.75" customHeight="1" x14ac:dyDescent="0.25">
      <c r="C878" s="2"/>
    </row>
    <row r="879" spans="3:3" ht="15.75" customHeight="1" x14ac:dyDescent="0.25">
      <c r="C879" s="2"/>
    </row>
    <row r="880" spans="3:3" ht="15.75" customHeight="1" x14ac:dyDescent="0.25">
      <c r="C880" s="2"/>
    </row>
    <row r="881" spans="3:3" ht="15.75" customHeight="1" x14ac:dyDescent="0.25">
      <c r="C881" s="2"/>
    </row>
    <row r="882" spans="3:3" ht="15.75" customHeight="1" x14ac:dyDescent="0.25">
      <c r="C882" s="2"/>
    </row>
    <row r="883" spans="3:3" ht="15.75" customHeight="1" x14ac:dyDescent="0.25">
      <c r="C883" s="2"/>
    </row>
    <row r="884" spans="3:3" ht="15.75" customHeight="1" x14ac:dyDescent="0.25">
      <c r="C884" s="2"/>
    </row>
    <row r="885" spans="3:3" ht="15.75" customHeight="1" x14ac:dyDescent="0.25">
      <c r="C885" s="2"/>
    </row>
    <row r="886" spans="3:3" ht="15.75" customHeight="1" x14ac:dyDescent="0.25">
      <c r="C886" s="2"/>
    </row>
    <row r="887" spans="3:3" ht="15.75" customHeight="1" x14ac:dyDescent="0.25">
      <c r="C887" s="2"/>
    </row>
    <row r="888" spans="3:3" ht="15.75" customHeight="1" x14ac:dyDescent="0.25">
      <c r="C888" s="2"/>
    </row>
    <row r="889" spans="3:3" ht="15.75" customHeight="1" x14ac:dyDescent="0.25">
      <c r="C889" s="2"/>
    </row>
    <row r="890" spans="3:3" ht="15.75" customHeight="1" x14ac:dyDescent="0.25">
      <c r="C890" s="2"/>
    </row>
    <row r="891" spans="3:3" ht="15.75" customHeight="1" x14ac:dyDescent="0.25">
      <c r="C891" s="2"/>
    </row>
    <row r="892" spans="3:3" ht="15.75" customHeight="1" x14ac:dyDescent="0.25">
      <c r="C892" s="2"/>
    </row>
    <row r="893" spans="3:3" ht="15.75" customHeight="1" x14ac:dyDescent="0.25">
      <c r="C893" s="2"/>
    </row>
    <row r="894" spans="3:3" ht="15.75" customHeight="1" x14ac:dyDescent="0.25">
      <c r="C894" s="2"/>
    </row>
    <row r="895" spans="3:3" ht="15.75" customHeight="1" x14ac:dyDescent="0.25">
      <c r="C895" s="2"/>
    </row>
    <row r="896" spans="3:3" ht="15.75" customHeight="1" x14ac:dyDescent="0.25">
      <c r="C896" s="2"/>
    </row>
    <row r="897" spans="3:3" ht="15.75" customHeight="1" x14ac:dyDescent="0.25">
      <c r="C897" s="2"/>
    </row>
    <row r="898" spans="3:3" ht="15.75" customHeight="1" x14ac:dyDescent="0.25">
      <c r="C898" s="2"/>
    </row>
    <row r="899" spans="3:3" ht="15.75" customHeight="1" x14ac:dyDescent="0.25">
      <c r="C899" s="2"/>
    </row>
    <row r="900" spans="3:3" ht="15.75" customHeight="1" x14ac:dyDescent="0.25">
      <c r="C900" s="2"/>
    </row>
    <row r="901" spans="3:3" ht="15.75" customHeight="1" x14ac:dyDescent="0.25">
      <c r="C901" s="2"/>
    </row>
    <row r="902" spans="3:3" ht="15.75" customHeight="1" x14ac:dyDescent="0.25">
      <c r="C902" s="2"/>
    </row>
    <row r="903" spans="3:3" ht="15.75" customHeight="1" x14ac:dyDescent="0.25">
      <c r="C903" s="2"/>
    </row>
    <row r="904" spans="3:3" ht="15.75" customHeight="1" x14ac:dyDescent="0.25">
      <c r="C904" s="2"/>
    </row>
    <row r="905" spans="3:3" ht="15.75" customHeight="1" x14ac:dyDescent="0.25">
      <c r="C905" s="2"/>
    </row>
    <row r="906" spans="3:3" ht="15.75" customHeight="1" x14ac:dyDescent="0.25">
      <c r="C906" s="2"/>
    </row>
    <row r="907" spans="3:3" ht="15.75" customHeight="1" x14ac:dyDescent="0.25">
      <c r="C907" s="2"/>
    </row>
    <row r="908" spans="3:3" ht="15.75" customHeight="1" x14ac:dyDescent="0.25">
      <c r="C908" s="2"/>
    </row>
    <row r="909" spans="3:3" ht="15.75" customHeight="1" x14ac:dyDescent="0.25">
      <c r="C909" s="2"/>
    </row>
    <row r="910" spans="3:3" ht="15.75" customHeight="1" x14ac:dyDescent="0.25">
      <c r="C910" s="2"/>
    </row>
    <row r="911" spans="3:3" ht="15.75" customHeight="1" x14ac:dyDescent="0.25">
      <c r="C911" s="2"/>
    </row>
    <row r="912" spans="3:3" ht="15.75" customHeight="1" x14ac:dyDescent="0.25">
      <c r="C912" s="2"/>
    </row>
    <row r="913" spans="3:3" ht="15.75" customHeight="1" x14ac:dyDescent="0.25">
      <c r="C913" s="2"/>
    </row>
    <row r="914" spans="3:3" ht="15.75" customHeight="1" x14ac:dyDescent="0.25">
      <c r="C914" s="2"/>
    </row>
    <row r="915" spans="3:3" ht="15.75" customHeight="1" x14ac:dyDescent="0.25">
      <c r="C915" s="2"/>
    </row>
    <row r="916" spans="3:3" ht="15.75" customHeight="1" x14ac:dyDescent="0.25">
      <c r="C916" s="2"/>
    </row>
    <row r="917" spans="3:3" ht="15.75" customHeight="1" x14ac:dyDescent="0.25">
      <c r="C917" s="2"/>
    </row>
    <row r="918" spans="3:3" ht="15.75" customHeight="1" x14ac:dyDescent="0.25">
      <c r="C918" s="2"/>
    </row>
    <row r="919" spans="3:3" ht="15.75" customHeight="1" x14ac:dyDescent="0.25">
      <c r="C919" s="2"/>
    </row>
    <row r="920" spans="3:3" ht="15.75" customHeight="1" x14ac:dyDescent="0.25">
      <c r="C920" s="2"/>
    </row>
    <row r="921" spans="3:3" ht="15.75" customHeight="1" x14ac:dyDescent="0.25">
      <c r="C921" s="2"/>
    </row>
    <row r="922" spans="3:3" ht="15.75" customHeight="1" x14ac:dyDescent="0.25">
      <c r="C922" s="2"/>
    </row>
    <row r="923" spans="3:3" ht="15.75" customHeight="1" x14ac:dyDescent="0.25">
      <c r="C923" s="2"/>
    </row>
    <row r="924" spans="3:3" ht="15.75" customHeight="1" x14ac:dyDescent="0.25">
      <c r="C924" s="2"/>
    </row>
    <row r="925" spans="3:3" ht="15.75" customHeight="1" x14ac:dyDescent="0.25">
      <c r="C925" s="2"/>
    </row>
    <row r="926" spans="3:3" ht="15.75" customHeight="1" x14ac:dyDescent="0.25">
      <c r="C926" s="2"/>
    </row>
    <row r="927" spans="3:3" ht="15.75" customHeight="1" x14ac:dyDescent="0.25">
      <c r="C927" s="2"/>
    </row>
    <row r="928" spans="3:3" ht="15.75" customHeight="1" x14ac:dyDescent="0.25">
      <c r="C928" s="2"/>
    </row>
    <row r="929" spans="3:3" ht="15.75" customHeight="1" x14ac:dyDescent="0.25">
      <c r="C929" s="2"/>
    </row>
    <row r="930" spans="3:3" ht="15.75" customHeight="1" x14ac:dyDescent="0.25">
      <c r="C930" s="2"/>
    </row>
    <row r="931" spans="3:3" ht="15.75" customHeight="1" x14ac:dyDescent="0.25">
      <c r="C931" s="2"/>
    </row>
    <row r="932" spans="3:3" ht="15.75" customHeight="1" x14ac:dyDescent="0.25">
      <c r="C932" s="2"/>
    </row>
    <row r="933" spans="3:3" ht="15.75" customHeight="1" x14ac:dyDescent="0.25">
      <c r="C933" s="2"/>
    </row>
    <row r="934" spans="3:3" ht="15.75" customHeight="1" x14ac:dyDescent="0.25">
      <c r="C934" s="2"/>
    </row>
    <row r="935" spans="3:3" ht="15.75" customHeight="1" x14ac:dyDescent="0.25">
      <c r="C935" s="2"/>
    </row>
    <row r="936" spans="3:3" ht="15.75" customHeight="1" x14ac:dyDescent="0.25">
      <c r="C936" s="2"/>
    </row>
    <row r="937" spans="3:3" ht="15.75" customHeight="1" x14ac:dyDescent="0.25">
      <c r="C937" s="2"/>
    </row>
    <row r="938" spans="3:3" ht="15.75" customHeight="1" x14ac:dyDescent="0.25">
      <c r="C938" s="2"/>
    </row>
    <row r="939" spans="3:3" ht="15.75" customHeight="1" x14ac:dyDescent="0.25">
      <c r="C939" s="2"/>
    </row>
    <row r="940" spans="3:3" ht="15.75" customHeight="1" x14ac:dyDescent="0.25">
      <c r="C940" s="2"/>
    </row>
    <row r="941" spans="3:3" ht="15.75" customHeight="1" x14ac:dyDescent="0.25">
      <c r="C941" s="2"/>
    </row>
    <row r="942" spans="3:3" ht="15.75" customHeight="1" x14ac:dyDescent="0.25">
      <c r="C942" s="2"/>
    </row>
    <row r="943" spans="3:3" ht="15.75" customHeight="1" x14ac:dyDescent="0.25">
      <c r="C943" s="2"/>
    </row>
    <row r="944" spans="3:3" ht="15.75" customHeight="1" x14ac:dyDescent="0.25">
      <c r="C944" s="2"/>
    </row>
    <row r="945" spans="3:3" ht="15.75" customHeight="1" x14ac:dyDescent="0.25">
      <c r="C945" s="2"/>
    </row>
    <row r="946" spans="3:3" ht="15.75" customHeight="1" x14ac:dyDescent="0.25">
      <c r="C946" s="2"/>
    </row>
    <row r="947" spans="3:3" ht="15.75" customHeight="1" x14ac:dyDescent="0.25">
      <c r="C947" s="2"/>
    </row>
    <row r="948" spans="3:3" ht="15.75" customHeight="1" x14ac:dyDescent="0.25">
      <c r="C948" s="2"/>
    </row>
    <row r="949" spans="3:3" ht="15.75" customHeight="1" x14ac:dyDescent="0.25">
      <c r="C949" s="2"/>
    </row>
    <row r="950" spans="3:3" ht="15.75" customHeight="1" x14ac:dyDescent="0.25">
      <c r="C950" s="2"/>
    </row>
    <row r="951" spans="3:3" ht="15.75" customHeight="1" x14ac:dyDescent="0.25">
      <c r="C951" s="2"/>
    </row>
    <row r="952" spans="3:3" ht="15.75" customHeight="1" x14ac:dyDescent="0.25">
      <c r="C952" s="2"/>
    </row>
    <row r="953" spans="3:3" ht="15.75" customHeight="1" x14ac:dyDescent="0.25">
      <c r="C953" s="2"/>
    </row>
    <row r="954" spans="3:3" ht="15.75" customHeight="1" x14ac:dyDescent="0.25">
      <c r="C954" s="2"/>
    </row>
    <row r="955" spans="3:3" ht="15.75" customHeight="1" x14ac:dyDescent="0.25">
      <c r="C955" s="2"/>
    </row>
    <row r="956" spans="3:3" ht="15.75" customHeight="1" x14ac:dyDescent="0.25">
      <c r="C956" s="2"/>
    </row>
    <row r="957" spans="3:3" ht="15.75" customHeight="1" x14ac:dyDescent="0.25">
      <c r="C957" s="2"/>
    </row>
    <row r="958" spans="3:3" ht="15.75" customHeight="1" x14ac:dyDescent="0.25">
      <c r="C958" s="2"/>
    </row>
    <row r="959" spans="3:3" ht="15.75" customHeight="1" x14ac:dyDescent="0.25">
      <c r="C959" s="2"/>
    </row>
    <row r="960" spans="3:3" ht="15.75" customHeight="1" x14ac:dyDescent="0.25">
      <c r="C960" s="2"/>
    </row>
    <row r="961" spans="3:3" ht="15.75" customHeight="1" x14ac:dyDescent="0.25">
      <c r="C961" s="2"/>
    </row>
    <row r="962" spans="3:3" ht="15.75" customHeight="1" x14ac:dyDescent="0.25">
      <c r="C962" s="2"/>
    </row>
    <row r="963" spans="3:3" ht="15.75" customHeight="1" x14ac:dyDescent="0.25">
      <c r="C963" s="2"/>
    </row>
    <row r="964" spans="3:3" ht="15.75" customHeight="1" x14ac:dyDescent="0.25">
      <c r="C964" s="2"/>
    </row>
    <row r="965" spans="3:3" ht="15.75" customHeight="1" x14ac:dyDescent="0.25">
      <c r="C965" s="2"/>
    </row>
    <row r="966" spans="3:3" ht="15.75" customHeight="1" x14ac:dyDescent="0.25">
      <c r="C966" s="2"/>
    </row>
    <row r="967" spans="3:3" ht="15.75" customHeight="1" x14ac:dyDescent="0.25">
      <c r="C967" s="2"/>
    </row>
    <row r="968" spans="3:3" ht="15.75" customHeight="1" x14ac:dyDescent="0.25">
      <c r="C968" s="2"/>
    </row>
    <row r="969" spans="3:3" ht="15.75" customHeight="1" x14ac:dyDescent="0.25">
      <c r="C969" s="2"/>
    </row>
    <row r="970" spans="3:3" ht="15.75" customHeight="1" x14ac:dyDescent="0.25">
      <c r="C970" s="2"/>
    </row>
    <row r="971" spans="3:3" ht="15.75" customHeight="1" x14ac:dyDescent="0.25">
      <c r="C971" s="2"/>
    </row>
    <row r="972" spans="3:3" ht="15.75" customHeight="1" x14ac:dyDescent="0.25">
      <c r="C972" s="2"/>
    </row>
    <row r="973" spans="3:3" ht="15.75" customHeight="1" x14ac:dyDescent="0.25">
      <c r="C973" s="2"/>
    </row>
    <row r="974" spans="3:3" ht="15.75" customHeight="1" x14ac:dyDescent="0.25">
      <c r="C974" s="2"/>
    </row>
    <row r="975" spans="3:3" ht="15.75" customHeight="1" x14ac:dyDescent="0.25">
      <c r="C975" s="2"/>
    </row>
    <row r="976" spans="3:3" ht="15.75" customHeight="1" x14ac:dyDescent="0.25">
      <c r="C976" s="2"/>
    </row>
    <row r="977" spans="3:3" ht="15.75" customHeight="1" x14ac:dyDescent="0.25">
      <c r="C977" s="2"/>
    </row>
    <row r="978" spans="3:3" ht="15.75" customHeight="1" x14ac:dyDescent="0.25">
      <c r="C978" s="2"/>
    </row>
    <row r="979" spans="3:3" ht="15.75" customHeight="1" x14ac:dyDescent="0.25">
      <c r="C979" s="2"/>
    </row>
    <row r="980" spans="3:3" ht="15.75" customHeight="1" x14ac:dyDescent="0.25">
      <c r="C980" s="2"/>
    </row>
    <row r="981" spans="3:3" ht="15.75" customHeight="1" x14ac:dyDescent="0.25">
      <c r="C981" s="2"/>
    </row>
    <row r="982" spans="3:3" ht="15.75" customHeight="1" x14ac:dyDescent="0.25">
      <c r="C982" s="2"/>
    </row>
    <row r="983" spans="3:3" ht="15.75" customHeight="1" x14ac:dyDescent="0.25">
      <c r="C983" s="2"/>
    </row>
    <row r="984" spans="3:3" ht="15.75" customHeight="1" x14ac:dyDescent="0.25">
      <c r="C984" s="2"/>
    </row>
    <row r="985" spans="3:3" ht="15.75" customHeight="1" x14ac:dyDescent="0.25">
      <c r="C985" s="2"/>
    </row>
    <row r="986" spans="3:3" ht="15.75" customHeight="1" x14ac:dyDescent="0.25">
      <c r="C986" s="2"/>
    </row>
    <row r="987" spans="3:3" ht="15.75" customHeight="1" x14ac:dyDescent="0.25">
      <c r="C987" s="2"/>
    </row>
    <row r="988" spans="3:3" ht="15.75" customHeight="1" x14ac:dyDescent="0.25">
      <c r="C988" s="2"/>
    </row>
    <row r="989" spans="3:3" ht="15.75" customHeight="1" x14ac:dyDescent="0.25">
      <c r="C989" s="2"/>
    </row>
    <row r="990" spans="3:3" ht="15.75" customHeight="1" x14ac:dyDescent="0.25">
      <c r="C990" s="2"/>
    </row>
    <row r="991" spans="3:3" ht="15.75" customHeight="1" x14ac:dyDescent="0.25">
      <c r="C991" s="2"/>
    </row>
    <row r="992" spans="3:3" ht="15.75" customHeight="1" x14ac:dyDescent="0.25">
      <c r="C992" s="2"/>
    </row>
    <row r="993" spans="3:3" ht="15.75" customHeight="1" x14ac:dyDescent="0.25">
      <c r="C993" s="2"/>
    </row>
    <row r="994" spans="3:3" ht="15.75" customHeight="1" x14ac:dyDescent="0.25">
      <c r="C994" s="2"/>
    </row>
    <row r="995" spans="3:3" ht="15.75" customHeight="1" x14ac:dyDescent="0.25">
      <c r="C995" s="2"/>
    </row>
    <row r="996" spans="3:3" ht="15.75" customHeight="1" x14ac:dyDescent="0.25">
      <c r="C996" s="2"/>
    </row>
    <row r="997" spans="3:3" ht="15.75" customHeight="1" x14ac:dyDescent="0.25">
      <c r="C997" s="2"/>
    </row>
    <row r="998" spans="3:3" ht="15.75" customHeight="1" x14ac:dyDescent="0.25">
      <c r="C998" s="2"/>
    </row>
    <row r="999" spans="3:3" ht="15.75" customHeight="1" x14ac:dyDescent="0.25">
      <c r="C999" s="2"/>
    </row>
    <row r="1000" spans="3:3" ht="15.75" customHeight="1" x14ac:dyDescent="0.25">
      <c r="C1000" s="2"/>
    </row>
  </sheetData>
  <mergeCells count="21">
    <mergeCell ref="C25:D25"/>
    <mergeCell ref="B29:C29"/>
    <mergeCell ref="B13:E13"/>
    <mergeCell ref="G13:I13"/>
    <mergeCell ref="D14:E14"/>
    <mergeCell ref="D15:E15"/>
    <mergeCell ref="D16:E16"/>
    <mergeCell ref="D17:E17"/>
    <mergeCell ref="D18:E18"/>
    <mergeCell ref="D19:E19"/>
    <mergeCell ref="D20:E20"/>
    <mergeCell ref="D21:E21"/>
    <mergeCell ref="B23:E23"/>
    <mergeCell ref="C24:D24"/>
    <mergeCell ref="B3:G3"/>
    <mergeCell ref="I3:L3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" footer="0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Proposta</vt:lpstr>
      <vt:lpstr>Motorista</vt:lpstr>
      <vt:lpstr>Descritivo dos módulos</vt:lpstr>
      <vt:lpstr>Motorista - Insumos</vt:lpstr>
      <vt:lpstr>Diárias, H-E e vale lanche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Inc.</cp:lastModifiedBy>
  <cp:lastPrinted>2021-05-18T12:49:14Z</cp:lastPrinted>
  <dcterms:created xsi:type="dcterms:W3CDTF">2015-06-05T18:17:20Z</dcterms:created>
  <dcterms:modified xsi:type="dcterms:W3CDTF">2021-05-18T12:49:26Z</dcterms:modified>
</cp:coreProperties>
</file>